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815" windowHeight="7410" activeTab="3"/>
  </bookViews>
  <sheets>
    <sheet name="Sheet1" sheetId="1" r:id="rId1"/>
    <sheet name="Sheet1 (3)" sheetId="3" r:id="rId2"/>
    <sheet name="Sheet1 (2)" sheetId="2" r:id="rId3"/>
    <sheet name="Sheet2" sheetId="4" r:id="rId4"/>
  </sheets>
  <externalReferences>
    <externalReference r:id="rId5"/>
    <externalReference r:id="rId6"/>
  </externalReferences>
  <definedNames>
    <definedName name="_xlnm._FilterDatabase" localSheetId="0" hidden="1">Sheet1!$A$3:$M$78</definedName>
    <definedName name="_xlnm.Print_Titles" localSheetId="0">Sheet1!$1:$2</definedName>
    <definedName name="_xlnm.Print_Titles" localSheetId="2">'Sheet1 (2)'!$1:$2</definedName>
    <definedName name="_xlnm.Print_Titles" localSheetId="1">'Sheet1 (3)'!$1:$2</definedName>
  </definedNames>
  <calcPr calcId="114210" fullCalcOnLoad="1"/>
</workbook>
</file>

<file path=xl/calcChain.xml><?xml version="1.0" encoding="utf-8"?>
<calcChain xmlns="http://schemas.openxmlformats.org/spreadsheetml/2006/main">
  <c r="M23" i="4"/>
  <c r="M21"/>
  <c r="M19"/>
  <c r="M17"/>
  <c r="M15"/>
  <c r="M5"/>
  <c r="M10" i="2"/>
  <c r="M9"/>
  <c r="M8"/>
  <c r="M7"/>
  <c r="M6"/>
  <c r="M5"/>
  <c r="M4"/>
  <c r="U47" i="3"/>
  <c r="T47"/>
  <c r="R47"/>
  <c r="Q47"/>
  <c r="P47"/>
  <c r="N47"/>
  <c r="M47"/>
  <c r="U46"/>
  <c r="T46"/>
  <c r="R46"/>
  <c r="Q46"/>
  <c r="P46"/>
  <c r="N46"/>
  <c r="M46"/>
  <c r="U45"/>
  <c r="T45"/>
  <c r="R45"/>
  <c r="Q45"/>
  <c r="P45"/>
  <c r="N45"/>
  <c r="M45"/>
  <c r="U44"/>
  <c r="T44"/>
  <c r="R44"/>
  <c r="Q44"/>
  <c r="P44"/>
  <c r="N44"/>
  <c r="M44"/>
  <c r="U43"/>
  <c r="T43"/>
  <c r="R43"/>
  <c r="Q43"/>
  <c r="P43"/>
  <c r="N43"/>
  <c r="M43"/>
  <c r="U42"/>
  <c r="T42"/>
  <c r="R42"/>
  <c r="Q42"/>
  <c r="P42"/>
  <c r="N42"/>
  <c r="M42"/>
  <c r="U41"/>
  <c r="T41"/>
  <c r="R41"/>
  <c r="Q41"/>
  <c r="P41"/>
  <c r="N41"/>
  <c r="M41"/>
  <c r="U40"/>
  <c r="T40"/>
  <c r="R40"/>
  <c r="Q40"/>
  <c r="P40"/>
  <c r="N40"/>
  <c r="M40"/>
  <c r="U39"/>
  <c r="T39"/>
  <c r="R39"/>
  <c r="Q39"/>
  <c r="P39"/>
  <c r="N39"/>
  <c r="M39"/>
  <c r="U38"/>
  <c r="T38"/>
  <c r="R38"/>
  <c r="Q38"/>
  <c r="P38"/>
  <c r="N38"/>
  <c r="M38"/>
  <c r="U37"/>
  <c r="T37"/>
  <c r="R37"/>
  <c r="Q37"/>
  <c r="P37"/>
  <c r="N37"/>
  <c r="M37"/>
  <c r="U36"/>
  <c r="T36"/>
  <c r="R36"/>
  <c r="Q36"/>
  <c r="P36"/>
  <c r="N36"/>
  <c r="M36"/>
  <c r="U35"/>
  <c r="T35"/>
  <c r="R35"/>
  <c r="Q35"/>
  <c r="P35"/>
  <c r="N35"/>
  <c r="M35"/>
  <c r="U34"/>
  <c r="T34"/>
  <c r="R34"/>
  <c r="Q34"/>
  <c r="P34"/>
  <c r="N34"/>
  <c r="M34"/>
  <c r="U33"/>
  <c r="T33"/>
  <c r="R33"/>
  <c r="Q33"/>
  <c r="P33"/>
  <c r="N33"/>
  <c r="M33"/>
  <c r="U32"/>
  <c r="T32"/>
  <c r="R32"/>
  <c r="Q32"/>
  <c r="P32"/>
  <c r="N32"/>
  <c r="M32"/>
  <c r="U31"/>
  <c r="T31"/>
  <c r="R31"/>
  <c r="Q31"/>
  <c r="P31"/>
  <c r="N31"/>
  <c r="M31"/>
  <c r="U30"/>
  <c r="T30"/>
  <c r="R30"/>
  <c r="Q30"/>
  <c r="P30"/>
  <c r="N30"/>
  <c r="M30"/>
  <c r="U29"/>
  <c r="T29"/>
  <c r="R29"/>
  <c r="Q29"/>
  <c r="P29"/>
  <c r="N29"/>
  <c r="M29"/>
  <c r="U28"/>
  <c r="T28"/>
  <c r="R28"/>
  <c r="Q28"/>
  <c r="P28"/>
  <c r="N28"/>
  <c r="M28"/>
  <c r="U27"/>
  <c r="T27"/>
  <c r="R27"/>
  <c r="Q27"/>
  <c r="P27"/>
  <c r="N27"/>
  <c r="M27"/>
  <c r="U26"/>
  <c r="T26"/>
  <c r="R26"/>
  <c r="Q26"/>
  <c r="P26"/>
  <c r="N26"/>
  <c r="M26"/>
  <c r="U25"/>
  <c r="T25"/>
  <c r="R25"/>
  <c r="Q25"/>
  <c r="P25"/>
  <c r="N25"/>
  <c r="M25"/>
  <c r="U24"/>
  <c r="T24"/>
  <c r="R24"/>
  <c r="Q24"/>
  <c r="P24"/>
  <c r="N24"/>
  <c r="M24"/>
  <c r="U23"/>
  <c r="T23"/>
  <c r="R23"/>
  <c r="Q23"/>
  <c r="P23"/>
  <c r="N23"/>
  <c r="M23"/>
  <c r="U22"/>
  <c r="T22"/>
  <c r="R22"/>
  <c r="Q22"/>
  <c r="P22"/>
  <c r="N22"/>
  <c r="M22"/>
  <c r="U21"/>
  <c r="T21"/>
  <c r="R21"/>
  <c r="Q21"/>
  <c r="P21"/>
  <c r="N21"/>
  <c r="M21"/>
  <c r="U20"/>
  <c r="T20"/>
  <c r="R20"/>
  <c r="Q20"/>
  <c r="P20"/>
  <c r="N20"/>
  <c r="M20"/>
  <c r="U19"/>
  <c r="T19"/>
  <c r="R19"/>
  <c r="Q19"/>
  <c r="P19"/>
  <c r="N19"/>
  <c r="M19"/>
  <c r="U18"/>
  <c r="T18"/>
  <c r="R18"/>
  <c r="Q18"/>
  <c r="P18"/>
  <c r="N18"/>
  <c r="M18"/>
  <c r="U17"/>
  <c r="T17"/>
  <c r="R17"/>
  <c r="Q17"/>
  <c r="P17"/>
  <c r="N17"/>
  <c r="M17"/>
  <c r="U16"/>
  <c r="T16"/>
  <c r="R16"/>
  <c r="Q16"/>
  <c r="P16"/>
  <c r="N16"/>
  <c r="M16"/>
  <c r="U15"/>
  <c r="T15"/>
  <c r="R15"/>
  <c r="Q15"/>
  <c r="P15"/>
  <c r="N15"/>
  <c r="M15"/>
  <c r="U14"/>
  <c r="T14"/>
  <c r="R14"/>
  <c r="Q14"/>
  <c r="P14"/>
  <c r="N14"/>
  <c r="M14"/>
  <c r="U13"/>
  <c r="T13"/>
  <c r="R13"/>
  <c r="Q13"/>
  <c r="P13"/>
  <c r="N13"/>
  <c r="M13"/>
  <c r="U12"/>
  <c r="T12"/>
  <c r="R12"/>
  <c r="Q12"/>
  <c r="P12"/>
  <c r="N12"/>
  <c r="M12"/>
  <c r="U11"/>
  <c r="T11"/>
  <c r="R11"/>
  <c r="Q11"/>
  <c r="P11"/>
  <c r="N11"/>
  <c r="M11"/>
  <c r="U10"/>
  <c r="T10"/>
  <c r="R10"/>
  <c r="Q10"/>
  <c r="P10"/>
  <c r="N10"/>
  <c r="M10"/>
  <c r="U9"/>
  <c r="T9"/>
  <c r="R9"/>
  <c r="Q9"/>
  <c r="P9"/>
  <c r="N9"/>
  <c r="M9"/>
  <c r="U8"/>
  <c r="T8"/>
  <c r="R8"/>
  <c r="Q8"/>
  <c r="P8"/>
  <c r="N8"/>
  <c r="M8"/>
  <c r="U7"/>
  <c r="T7"/>
  <c r="R7"/>
  <c r="Q7"/>
  <c r="P7"/>
  <c r="N7"/>
  <c r="M7"/>
  <c r="U6"/>
  <c r="T6"/>
  <c r="R6"/>
  <c r="Q6"/>
  <c r="P6"/>
  <c r="N6"/>
  <c r="M6"/>
  <c r="U5"/>
  <c r="T5"/>
  <c r="R5"/>
  <c r="Q5"/>
  <c r="P5"/>
  <c r="N5"/>
  <c r="M5"/>
  <c r="U4"/>
  <c r="T4"/>
  <c r="R4"/>
  <c r="Q4"/>
  <c r="P4"/>
  <c r="N4"/>
  <c r="M4"/>
  <c r="M78" i="1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</calcChain>
</file>

<file path=xl/sharedStrings.xml><?xml version="1.0" encoding="utf-8"?>
<sst xmlns="http://schemas.openxmlformats.org/spreadsheetml/2006/main" count="1632" uniqueCount="323">
  <si>
    <t>参加见习花名册台账</t>
  </si>
  <si>
    <t>见习单位（盖章）:湖南衡鼎科技有限公司</t>
  </si>
  <si>
    <t>序号</t>
  </si>
  <si>
    <t>姓 名</t>
  </si>
  <si>
    <t>居民身份证号</t>
  </si>
  <si>
    <t>出生年月</t>
  </si>
  <si>
    <t>毕业院校</t>
  </si>
  <si>
    <t>毕业时间</t>
  </si>
  <si>
    <t>毕业证书编号</t>
  </si>
  <si>
    <t>就业失业登记证编号</t>
  </si>
  <si>
    <t>见习期限</t>
  </si>
  <si>
    <t>见习岗位名称</t>
  </si>
  <si>
    <t>补贴时间</t>
  </si>
  <si>
    <t>补贴标准（元）</t>
  </si>
  <si>
    <t>补贴金额（元）</t>
  </si>
  <si>
    <t>赵*</t>
  </si>
  <si>
    <t>64022119***175413</t>
  </si>
  <si>
    <t>1995-09</t>
  </si>
  <si>
    <t>辽宁工程技术大学</t>
  </si>
  <si>
    <t>202106</t>
  </si>
  <si>
    <t>1995-0*********091</t>
  </si>
  <si>
    <t>1年</t>
  </si>
  <si>
    <t>文职</t>
  </si>
  <si>
    <t>2021.7-2022.5</t>
  </si>
  <si>
    <t>7月-3月：1380元/月、人</t>
  </si>
  <si>
    <t>3月-5月：1550元/月、人</t>
  </si>
  <si>
    <t>侯*才</t>
  </si>
  <si>
    <t>63212319***181156</t>
  </si>
  <si>
    <t>1998-01</t>
  </si>
  <si>
    <t>湖南工学院</t>
  </si>
  <si>
    <t>199801*********106</t>
  </si>
  <si>
    <t>63212319***181157</t>
  </si>
  <si>
    <t>1998-02</t>
  </si>
  <si>
    <t>202107</t>
  </si>
  <si>
    <t>199801*********107</t>
  </si>
  <si>
    <t>2年</t>
  </si>
  <si>
    <t>谭*伟</t>
  </si>
  <si>
    <t>43022420***062978</t>
  </si>
  <si>
    <t>2000-03</t>
  </si>
  <si>
    <t>湖南都市职业学院</t>
  </si>
  <si>
    <t>200003*********106</t>
  </si>
  <si>
    <t>2021.8-2022.5</t>
  </si>
  <si>
    <t>8月-3月：1380元/月、人</t>
  </si>
  <si>
    <t>李*宇</t>
  </si>
  <si>
    <t>43042220***280017</t>
  </si>
  <si>
    <t>2000-11</t>
  </si>
  <si>
    <t>湖南高速铁路职业技术学院</t>
  </si>
  <si>
    <t>200011*********106</t>
  </si>
  <si>
    <t>2021.8-2021.10</t>
  </si>
  <si>
    <t>1380元/月、人（2021/7-2022/3）
1550元/月、人（2022/4-2022/8）</t>
  </si>
  <si>
    <t>曾*龙</t>
  </si>
  <si>
    <t>43042120***275335</t>
  </si>
  <si>
    <t>2000-09</t>
  </si>
  <si>
    <t>200009*********106</t>
  </si>
  <si>
    <t>1380元/月、人（2021/7-2022/3）
1550元/月、人（2022/4-2022/9）</t>
  </si>
  <si>
    <t>胡*威</t>
  </si>
  <si>
    <t>36042520***012810</t>
  </si>
  <si>
    <t>2000-01</t>
  </si>
  <si>
    <t>江西泰豪动漫职业学院</t>
  </si>
  <si>
    <t>200001*********106</t>
  </si>
  <si>
    <t>胡*成</t>
  </si>
  <si>
    <t>36012119***202439</t>
  </si>
  <si>
    <t>1999-08</t>
  </si>
  <si>
    <t>江西现代职业技术学院</t>
  </si>
  <si>
    <t>199908*********107</t>
  </si>
  <si>
    <t>李*悦</t>
  </si>
  <si>
    <t>23080319***097040</t>
  </si>
  <si>
    <t>南昌大学</t>
  </si>
  <si>
    <t>202006</t>
  </si>
  <si>
    <t>199802*********107</t>
  </si>
  <si>
    <t>2021.8-2022.1</t>
  </si>
  <si>
    <t>李*俊</t>
  </si>
  <si>
    <t>36042519***071719</t>
  </si>
  <si>
    <t>1999-09</t>
  </si>
  <si>
    <t>江西旅游商贸职业学院</t>
  </si>
  <si>
    <t>202007</t>
  </si>
  <si>
    <t>199909*********006</t>
  </si>
  <si>
    <t>1380元/月、人（2021/7-2022/3）
1550元/月、人（2022/4-2022/13）</t>
  </si>
  <si>
    <t>罗*</t>
  </si>
  <si>
    <t>36031120***052523</t>
  </si>
  <si>
    <t>2000-12</t>
  </si>
  <si>
    <t>江西制造职业技术学院</t>
  </si>
  <si>
    <t>200012*********007</t>
  </si>
  <si>
    <t>欧阳*林</t>
  </si>
  <si>
    <t>36012120***192420</t>
  </si>
  <si>
    <t>彭*萍</t>
  </si>
  <si>
    <t>36243019***268128</t>
  </si>
  <si>
    <t>1998-08</t>
  </si>
  <si>
    <t>199808*********007</t>
  </si>
  <si>
    <t>肖*粮</t>
  </si>
  <si>
    <t>36073119***038911</t>
  </si>
  <si>
    <t>1999-11</t>
  </si>
  <si>
    <t>江西科技职业学院</t>
  </si>
  <si>
    <t>199911*********107</t>
  </si>
  <si>
    <t>余*</t>
  </si>
  <si>
    <t>36252719***212232</t>
  </si>
  <si>
    <t>1998-06</t>
  </si>
  <si>
    <t>199806*********107</t>
  </si>
  <si>
    <t>朱*</t>
  </si>
  <si>
    <t>36242219***271610</t>
  </si>
  <si>
    <t>1998-12</t>
  </si>
  <si>
    <t>199812*********107</t>
  </si>
  <si>
    <t>1380元/月、人（2021/7-2022/3）
1550元/月、人（2022/4-2022/19）</t>
  </si>
  <si>
    <t>何*雄</t>
  </si>
  <si>
    <t>43112820***115032</t>
  </si>
  <si>
    <t>湖南财经工业职业技术学院</t>
  </si>
  <si>
    <t>200012*********107</t>
  </si>
  <si>
    <t>李*璐</t>
  </si>
  <si>
    <t>43018120***25424X</t>
  </si>
  <si>
    <t>2001-03</t>
  </si>
  <si>
    <t>湖南外国语职业学院</t>
  </si>
  <si>
    <t>200103*********106</t>
  </si>
  <si>
    <t>2021.82022.5</t>
  </si>
  <si>
    <t>廖*</t>
  </si>
  <si>
    <t>43062319***222725</t>
  </si>
  <si>
    <t>1999-06</t>
  </si>
  <si>
    <t>湖南农业大学东方科技学院</t>
  </si>
  <si>
    <t>199906*********106</t>
  </si>
  <si>
    <t>1380元/月、人（2021/7-2022/3）
1550元/月、人（2022/4-2022/22）</t>
  </si>
  <si>
    <t>刘*涛</t>
  </si>
  <si>
    <t>43010520***124614</t>
  </si>
  <si>
    <t>2001-07</t>
  </si>
  <si>
    <t>长沙南方职业学院</t>
  </si>
  <si>
    <t>200107*********106</t>
  </si>
  <si>
    <t>2021.8-2022.3</t>
  </si>
  <si>
    <t>1380元/月、人（2021/7-2022/3）
1550元/月、人（2022/4-2022/23）</t>
  </si>
  <si>
    <t>吴*</t>
  </si>
  <si>
    <t>43018120***116666</t>
  </si>
  <si>
    <t>2001-04</t>
  </si>
  <si>
    <t>200104*********106</t>
  </si>
  <si>
    <t>杨*清</t>
  </si>
  <si>
    <t>43312519***016332</t>
  </si>
  <si>
    <t>湘西民族职业技术学院</t>
  </si>
  <si>
    <t>199806*********106</t>
  </si>
  <si>
    <t>张*艳</t>
  </si>
  <si>
    <t>35032219***185143</t>
  </si>
  <si>
    <t>福州黎明职业技术学院</t>
  </si>
  <si>
    <t>199806*********006</t>
  </si>
  <si>
    <t>曾*宾</t>
  </si>
  <si>
    <t>51068119***10131X</t>
  </si>
  <si>
    <t>1998-04</t>
  </si>
  <si>
    <t>四川希望汽车职业学院</t>
  </si>
  <si>
    <t>199804*********106</t>
  </si>
  <si>
    <t>冯*刚</t>
  </si>
  <si>
    <t>51092220***027452</t>
  </si>
  <si>
    <t>2000-06</t>
  </si>
  <si>
    <t>200006*********106</t>
  </si>
  <si>
    <t>敬*杰</t>
  </si>
  <si>
    <t>51092220***165898</t>
  </si>
  <si>
    <t>兰*茜</t>
  </si>
  <si>
    <t>22010419***090045</t>
  </si>
  <si>
    <t>海南外国语职业学院</t>
  </si>
  <si>
    <t>1380元/月、人（2021/7-2022/3）
1550元/月、人（2022/4-2022/30）</t>
  </si>
  <si>
    <t>许*铮</t>
  </si>
  <si>
    <t>36250119***264833</t>
  </si>
  <si>
    <t>重庆工商大学派斯学院</t>
  </si>
  <si>
    <t>易*</t>
  </si>
  <si>
    <t>51012119***115466</t>
  </si>
  <si>
    <t>1998-10</t>
  </si>
  <si>
    <t>四川民族学院</t>
  </si>
  <si>
    <t>199810*********106</t>
  </si>
  <si>
    <t>罗*宣</t>
  </si>
  <si>
    <t>51032219***238116</t>
  </si>
  <si>
    <t>1999-05</t>
  </si>
  <si>
    <t>宜宾学院</t>
  </si>
  <si>
    <t>199905*********106</t>
  </si>
  <si>
    <t>吴*兵</t>
  </si>
  <si>
    <t>51152519***294997</t>
  </si>
  <si>
    <t>成都文理学院</t>
  </si>
  <si>
    <t>苟*威</t>
  </si>
  <si>
    <t>51370120***172611</t>
  </si>
  <si>
    <t>四川机电职业技术学院</t>
  </si>
  <si>
    <t>李*</t>
  </si>
  <si>
    <t>51192219***124821</t>
  </si>
  <si>
    <t>1998-07</t>
  </si>
  <si>
    <t>四川文化产业职业学院</t>
  </si>
  <si>
    <t>199807*********107</t>
  </si>
  <si>
    <t>李*东</t>
  </si>
  <si>
    <t>51302219***286338</t>
  </si>
  <si>
    <t>四川建筑职业技术学院</t>
  </si>
  <si>
    <t>廖*文</t>
  </si>
  <si>
    <t>51010620***216828</t>
  </si>
  <si>
    <t>成都职业技术学院</t>
  </si>
  <si>
    <t>1380元/月、人（2021/7-2022/3）
1550元/月、人（2022/4-2022/38）</t>
  </si>
  <si>
    <t>杨*</t>
  </si>
  <si>
    <t>51132119***210482</t>
  </si>
  <si>
    <t>四川商务职业学院</t>
  </si>
  <si>
    <t>202009</t>
  </si>
  <si>
    <t>199808*********106</t>
  </si>
  <si>
    <t>赵*仲</t>
  </si>
  <si>
    <t>51032219***173476</t>
  </si>
  <si>
    <t>1999-10</t>
  </si>
  <si>
    <t>199910*********009</t>
  </si>
  <si>
    <t>杨*强</t>
  </si>
  <si>
    <t>51102319***070777</t>
  </si>
  <si>
    <t>1999-02</t>
  </si>
  <si>
    <t>四川工程职业技术学院</t>
  </si>
  <si>
    <t>199902*********106</t>
  </si>
  <si>
    <t>李*龙</t>
  </si>
  <si>
    <t>51052519***303839</t>
  </si>
  <si>
    <t>四川工商学院</t>
  </si>
  <si>
    <t>51031220***138110</t>
  </si>
  <si>
    <t>2000-04</t>
  </si>
  <si>
    <t>四川托普信息技术职业学院</t>
  </si>
  <si>
    <t>200004*********106</t>
  </si>
  <si>
    <t>陈*瑾</t>
  </si>
  <si>
    <t>51132319***062378</t>
  </si>
  <si>
    <t>杨*皓</t>
  </si>
  <si>
    <t>51322119***180318</t>
  </si>
  <si>
    <t>1997-04</t>
  </si>
  <si>
    <t>199704*********106</t>
  </si>
  <si>
    <t>资*麟</t>
  </si>
  <si>
    <t>43048119***023000</t>
  </si>
  <si>
    <t>衡阳师范学院南岳学院</t>
  </si>
  <si>
    <t>2021.8-2021.9</t>
  </si>
  <si>
    <t>8月-9月：1380元/月、人</t>
  </si>
  <si>
    <t>合计</t>
  </si>
  <si>
    <t>-</t>
  </si>
  <si>
    <t>见习单位（盖章）:雁峰区政务服务中心</t>
  </si>
  <si>
    <t>*********</t>
  </si>
  <si>
    <t>资海麟</t>
  </si>
  <si>
    <t>5月-3月：1550元/月、人</t>
  </si>
  <si>
    <t>1380元/月、人（2021/7-2022/3）
1550元/月、人（2022/4-2022/6）</t>
  </si>
  <si>
    <t>吴玲</t>
  </si>
  <si>
    <t>1380元/月、人（2021/7-2022/3）
1550元/月、人（2022/4-2022/7）</t>
  </si>
  <si>
    <t>李宇璐</t>
  </si>
  <si>
    <t>刘文涛</t>
  </si>
  <si>
    <t>杨林清</t>
  </si>
  <si>
    <t>1380元/月、人（2021/7-2022/3）
1550元/月、人（2022/4-2022/10）</t>
  </si>
  <si>
    <t>廖佳</t>
  </si>
  <si>
    <t>1380元/月、人（2021/7-2022/3）
1550元/月、人（2022/4-2022/11）</t>
  </si>
  <si>
    <t>何祖雄</t>
  </si>
  <si>
    <t>2021.7-2022.1</t>
  </si>
  <si>
    <t>1380元/月、人（2021/7-2022/3）
1550元/月、人（2022/4-2022/12）</t>
  </si>
  <si>
    <t>谭佳伟</t>
  </si>
  <si>
    <t>曾海龙</t>
  </si>
  <si>
    <t>1380元/月、人（2021/7-2022/3）
1550元/月、人（2022/4-2022/14）</t>
  </si>
  <si>
    <t>侯青才</t>
  </si>
  <si>
    <t>1380元/月、人（2021/7-2022/3）
1550元/月、人（2022/4-2022/15）</t>
  </si>
  <si>
    <t>赵鑫</t>
  </si>
  <si>
    <t>1380元/月、人（2021/7-2022/3）
1550元/月、人（2022/4-2022/16）</t>
  </si>
  <si>
    <t>胡济威</t>
  </si>
  <si>
    <t>1380元/月、人（2021/7-2022/3）
1550元/月、人（2022/4-2022/17）</t>
  </si>
  <si>
    <t>胡俊成</t>
  </si>
  <si>
    <t>1380元/月、人（2021/7-2022/3）
1550元/月、人（2022/4-2022/18）</t>
  </si>
  <si>
    <t>李嘉悦</t>
  </si>
  <si>
    <t>李裕俊</t>
  </si>
  <si>
    <t>1380元/月、人（2021/7-2022/3）
1550元/月、人（2022/4-2022/20）</t>
  </si>
  <si>
    <t>罗微</t>
  </si>
  <si>
    <t>1380元/月、人（2021/7-2022/3）
1550元/月、人（2022/4-2022/21）</t>
  </si>
  <si>
    <t>梅剑</t>
  </si>
  <si>
    <t>欧阳芳林</t>
  </si>
  <si>
    <t>2021.7-2022.3</t>
  </si>
  <si>
    <t>彭艳萍</t>
  </si>
  <si>
    <t>1380元/月、人（2021/7-2022/3）
1550元/月、人（2022/4-2022/24）</t>
  </si>
  <si>
    <t>肖金粮</t>
  </si>
  <si>
    <t>1380元/月、人（2021/7-2022/3）
1550元/月、人（2022/4-2022/25）</t>
  </si>
  <si>
    <t>杨志杰</t>
  </si>
  <si>
    <t>1380元/月、人（2021/7-2022/3）
1550元/月、人（2022/4-2022/26）</t>
  </si>
  <si>
    <t>余超</t>
  </si>
  <si>
    <t>1380元/月、人（2021/7-2022/3）
1550元/月、人（2022/4-2022/27）</t>
  </si>
  <si>
    <t>朱磊</t>
  </si>
  <si>
    <t>1380元/月、人（2021/7-2022/3）
1550元/月、人（2022/4-2022/28）</t>
  </si>
  <si>
    <t>邬颖岚</t>
  </si>
  <si>
    <t>1380元/月、人（2021/7-2022/3）
1550元/月、人（2022/4-2022/29）</t>
  </si>
  <si>
    <t>张慈艳</t>
  </si>
  <si>
    <t>刘然</t>
  </si>
  <si>
    <t>1380元/月、人（2021/7-2022/3）
1550元/月、人（2022/4-2022/31）</t>
  </si>
  <si>
    <t>曾钰宾</t>
  </si>
  <si>
    <t>1380元/月、人（2021/7-2022/3）
1550元/月、人（2022/4-2022/32）</t>
  </si>
  <si>
    <t>冯海刚</t>
  </si>
  <si>
    <t>1380元/月、人（2021/7-2022/3）
1550元/月、人（2022/4-2022/33）</t>
  </si>
  <si>
    <t>敬仁杰</t>
  </si>
  <si>
    <t>1380元/月、人（2021/7-2022/3）
1550元/月、人（2022/4-2022/34）</t>
  </si>
  <si>
    <t>兰雯茜</t>
  </si>
  <si>
    <t>1380元/月、人（2021/7-2022/3）
1550元/月、人（2022/4-2022/35）</t>
  </si>
  <si>
    <t>许子铮</t>
  </si>
  <si>
    <t>1380元/月、人（2021/7-2022/3）
1550元/月、人（2022/4-2022/36）</t>
  </si>
  <si>
    <t>易凤</t>
  </si>
  <si>
    <t>1380元/月、人（2021/7-2022/3）
1550元/月、人（2022/4-2022/37）</t>
  </si>
  <si>
    <t>罗书宣</t>
  </si>
  <si>
    <t>吴德兵</t>
  </si>
  <si>
    <t>1380元/月、人（2021/7-2022/3）
1550元/月、人（2022/4-2022/39）</t>
  </si>
  <si>
    <t>苟小威</t>
  </si>
  <si>
    <t>1380元/月、人（2021/7-2022/3）
1550元/月、人（2022/4-2022/40）</t>
  </si>
  <si>
    <t>李欢</t>
  </si>
  <si>
    <t>1380元/月、人（2021/7-2022/3）
1550元/月、人（2022/4-2022/41）</t>
  </si>
  <si>
    <t>李志东</t>
  </si>
  <si>
    <t>1380元/月、人（2021/7-2022/3）
1550元/月、人（2022/4-2022/42）</t>
  </si>
  <si>
    <t>廖嘉文</t>
  </si>
  <si>
    <t>1380元/月、人（2021/7-2022/3）
1550元/月、人（2022/4-2022/43）</t>
  </si>
  <si>
    <t>杨静</t>
  </si>
  <si>
    <t>1380元/月、人（2021/7-2022/3）
1550元/月、人（2022/4-2022/44）</t>
  </si>
  <si>
    <t>赵英仲</t>
  </si>
  <si>
    <t>杨正强</t>
  </si>
  <si>
    <t>2021-07-01</t>
  </si>
  <si>
    <t>李小龙</t>
  </si>
  <si>
    <t>张焱</t>
  </si>
  <si>
    <t>陈俞瑾</t>
  </si>
  <si>
    <t>杨竣皓</t>
  </si>
  <si>
    <t>许川</t>
  </si>
  <si>
    <t>李巧玲</t>
  </si>
  <si>
    <t>李钟宇</t>
  </si>
  <si>
    <t>见习单位（盖章）:衡阳市金天成家政服务有限公司</t>
  </si>
  <si>
    <t>张丽梅</t>
  </si>
  <si>
    <t>43048219****135063</t>
  </si>
  <si>
    <t>衡阳师范学院</t>
  </si>
  <si>
    <t>2021-6</t>
  </si>
  <si>
    <t>105461*********091</t>
  </si>
  <si>
    <t>2022.2-2022.6</t>
  </si>
  <si>
    <t>2月-3月：1380元/月、人</t>
  </si>
  <si>
    <t>4月-6月：1550元/月、人</t>
  </si>
  <si>
    <t>张乐乐</t>
  </si>
  <si>
    <t>43048220****280081</t>
  </si>
  <si>
    <t>2001-05</t>
  </si>
  <si>
    <t>138071*********550</t>
  </si>
  <si>
    <t>罗艳萍</t>
  </si>
  <si>
    <t>43058120****030028</t>
  </si>
  <si>
    <t>2001-08</t>
  </si>
  <si>
    <t>138071*********529</t>
  </si>
  <si>
    <t>2022.2-2022.7</t>
  </si>
  <si>
    <t>4月-7月：1550元/月、人</t>
  </si>
  <si>
    <t>3月-7月：1550元/月、人</t>
  </si>
</sst>
</file>

<file path=xl/styles.xml><?xml version="1.0" encoding="utf-8"?>
<styleSheet xmlns="http://schemas.openxmlformats.org/spreadsheetml/2006/main">
  <numFmts count="1">
    <numFmt numFmtId="176" formatCode="0_ "/>
  </numFmts>
  <fonts count="19">
    <font>
      <sz val="12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24"/>
      <name val="黑体"/>
      <family val="3"/>
      <charset val="134"/>
    </font>
    <font>
      <sz val="12"/>
      <name val="方正小标宋简体"/>
      <charset val="134"/>
    </font>
    <font>
      <sz val="11"/>
      <name val="方正仿宋简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方正小标宋简体"/>
      <charset val="134"/>
    </font>
    <font>
      <sz val="12"/>
      <name val="黑体"/>
      <family val="3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0.5"/>
      <color indexed="8"/>
      <name val="Segoe UI"/>
      <family val="2"/>
    </font>
    <font>
      <sz val="10"/>
      <color indexed="8"/>
      <name val="宋体"/>
      <charset val="134"/>
    </font>
    <font>
      <sz val="10"/>
      <name val="Arial"/>
      <family val="2"/>
    </font>
    <font>
      <sz val="9"/>
      <name val="宋体"/>
      <charset val="134"/>
    </font>
    <font>
      <sz val="12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/>
    <xf numFmtId="0" fontId="17" fillId="0" borderId="0">
      <alignment vertical="center"/>
    </xf>
    <xf numFmtId="0" fontId="17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5" fillId="0" borderId="1" xfId="4" applyFont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49" fontId="6" fillId="0" borderId="1" xfId="3" applyNumberFormat="1" applyFont="1" applyBorder="1" applyAlignment="1">
      <alignment horizontal="center" vertical="center"/>
    </xf>
    <xf numFmtId="0" fontId="8" fillId="0" borderId="0" xfId="2" applyFont="1" applyAlignment="1">
      <alignment horizontal="left" vertical="center"/>
    </xf>
    <xf numFmtId="0" fontId="6" fillId="0" borderId="1" xfId="3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5" fillId="0" borderId="1" xfId="5" applyFont="1" applyBorder="1" applyAlignment="1">
      <alignment horizontal="center" vertical="center" wrapText="1"/>
    </xf>
    <xf numFmtId="49" fontId="11" fillId="0" borderId="1" xfId="3" applyNumberFormat="1" applyFont="1" applyBorder="1" applyAlignment="1">
      <alignment horizontal="center" vertical="center"/>
    </xf>
    <xf numFmtId="176" fontId="11" fillId="0" borderId="1" xfId="3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9" fontId="16" fillId="0" borderId="0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2" applyFont="1" applyAlignment="1">
      <alignment horizontal="left" vertical="center"/>
    </xf>
    <xf numFmtId="0" fontId="8" fillId="0" borderId="0" xfId="2" applyFont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 vertical="center"/>
    </xf>
    <xf numFmtId="0" fontId="4" fillId="0" borderId="0" xfId="2" applyFont="1" applyFill="1" applyAlignment="1">
      <alignment horizontal="left" vertical="center"/>
    </xf>
    <xf numFmtId="0" fontId="6" fillId="0" borderId="7" xfId="0" applyFont="1" applyBorder="1" applyAlignment="1">
      <alignment horizontal="center" vertical="center" wrapText="1"/>
    </xf>
  </cellXfs>
  <cellStyles count="6">
    <cellStyle name="常规" xfId="0" builtinId="0"/>
    <cellStyle name="常规_Sheet1_1" xfId="1"/>
    <cellStyle name="常规_Sheet1_3" xfId="2"/>
    <cellStyle name="常规_Sheet1_4" xfId="3"/>
    <cellStyle name="常规_Sheet1_6" xfId="4"/>
    <cellStyle name="常规_Sheet1_8" xfId="5"/>
  </cellStyles>
  <dxfs count="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rgb="FFFFC000"/>
          <bgColor rgb="FFFFC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494;&#20449;\WeChat%20Files\wxid_tcvcesqsoke011\FileStorage\File\2023-04\&#38738;&#24180;&#35265;&#20064;&#34917;&#36148;&#31995;&#32479;&#30340;&#34917;&#36148;&#26126;&#32454;export%20(5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494;&#20449;\WeChat%20Files\wxid_tcvcesqsoke011\FileStorage\File\2023-04\&#38738;&#24180;&#35265;&#20064;&#20154;&#21592;&#21517;&#2133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A1" t="str">
            <v>姓名</v>
          </cell>
          <cell r="B1" t="str">
            <v>补贴金额(单位:元)</v>
          </cell>
        </row>
        <row r="2">
          <cell r="A2" t="str">
            <v>资海麟</v>
          </cell>
          <cell r="B2">
            <v>2760</v>
          </cell>
          <cell r="G2">
            <v>2760</v>
          </cell>
        </row>
        <row r="3">
          <cell r="A3" t="str">
            <v>吴玲</v>
          </cell>
          <cell r="B3">
            <v>4140</v>
          </cell>
          <cell r="C3">
            <v>1380</v>
          </cell>
          <cell r="D3">
            <v>1380</v>
          </cell>
          <cell r="E3">
            <v>3100</v>
          </cell>
          <cell r="F3">
            <v>4650</v>
          </cell>
          <cell r="G3">
            <v>14650</v>
          </cell>
        </row>
        <row r="4">
          <cell r="A4" t="str">
            <v>李宇璐</v>
          </cell>
          <cell r="B4">
            <v>4140</v>
          </cell>
          <cell r="C4">
            <v>1380</v>
          </cell>
          <cell r="D4">
            <v>1380</v>
          </cell>
          <cell r="E4">
            <v>3100</v>
          </cell>
          <cell r="F4">
            <v>4650</v>
          </cell>
          <cell r="G4">
            <v>14650</v>
          </cell>
        </row>
        <row r="5">
          <cell r="A5" t="str">
            <v>刘文涛</v>
          </cell>
          <cell r="B5">
            <v>4140</v>
          </cell>
          <cell r="C5">
            <v>1380</v>
          </cell>
          <cell r="D5">
            <v>1380</v>
          </cell>
          <cell r="F5">
            <v>1550</v>
          </cell>
          <cell r="G5">
            <v>8450</v>
          </cell>
        </row>
        <row r="6">
          <cell r="A6" t="str">
            <v>杨林清</v>
          </cell>
          <cell r="B6">
            <v>4140</v>
          </cell>
          <cell r="C6">
            <v>1380</v>
          </cell>
          <cell r="D6">
            <v>1380</v>
          </cell>
          <cell r="E6">
            <v>3100</v>
          </cell>
          <cell r="F6">
            <v>4650</v>
          </cell>
          <cell r="G6">
            <v>14650</v>
          </cell>
        </row>
        <row r="7">
          <cell r="A7" t="str">
            <v>廖佳</v>
          </cell>
          <cell r="B7">
            <v>4140</v>
          </cell>
          <cell r="G7">
            <v>4140</v>
          </cell>
        </row>
        <row r="8">
          <cell r="A8" t="str">
            <v>何祖雄</v>
          </cell>
          <cell r="B8">
            <v>4140</v>
          </cell>
          <cell r="C8">
            <v>1380</v>
          </cell>
          <cell r="D8">
            <v>1380</v>
          </cell>
          <cell r="E8">
            <v>3100</v>
          </cell>
          <cell r="F8">
            <v>4650</v>
          </cell>
          <cell r="G8">
            <v>14650</v>
          </cell>
        </row>
        <row r="9">
          <cell r="A9" t="str">
            <v>谭佳伟</v>
          </cell>
          <cell r="B9">
            <v>4140</v>
          </cell>
          <cell r="C9">
            <v>1380</v>
          </cell>
          <cell r="D9">
            <v>1380</v>
          </cell>
          <cell r="E9">
            <v>3100</v>
          </cell>
          <cell r="F9">
            <v>4650</v>
          </cell>
          <cell r="G9">
            <v>14650</v>
          </cell>
        </row>
        <row r="10">
          <cell r="A10" t="str">
            <v>曾海龙</v>
          </cell>
          <cell r="B10">
            <v>4140</v>
          </cell>
          <cell r="G10">
            <v>4140</v>
          </cell>
        </row>
        <row r="11">
          <cell r="A11" t="str">
            <v>侯青才</v>
          </cell>
          <cell r="B11">
            <v>5520</v>
          </cell>
          <cell r="C11">
            <v>1380</v>
          </cell>
          <cell r="D11">
            <v>1380</v>
          </cell>
          <cell r="E11">
            <v>3100</v>
          </cell>
          <cell r="F11">
            <v>4650</v>
          </cell>
          <cell r="G11">
            <v>16030</v>
          </cell>
        </row>
        <row r="12">
          <cell r="A12" t="str">
            <v>赵鑫</v>
          </cell>
          <cell r="B12">
            <v>5520</v>
          </cell>
          <cell r="C12">
            <v>1380</v>
          </cell>
          <cell r="D12">
            <v>1380</v>
          </cell>
          <cell r="E12">
            <v>3100</v>
          </cell>
          <cell r="F12">
            <v>4650</v>
          </cell>
          <cell r="G12">
            <v>16030</v>
          </cell>
        </row>
        <row r="13">
          <cell r="A13" t="str">
            <v>胡济威</v>
          </cell>
          <cell r="B13">
            <v>4140</v>
          </cell>
          <cell r="C13">
            <v>1380</v>
          </cell>
          <cell r="D13">
            <v>1380</v>
          </cell>
          <cell r="E13">
            <v>3100</v>
          </cell>
          <cell r="F13">
            <v>4650</v>
          </cell>
          <cell r="G13">
            <v>14650</v>
          </cell>
        </row>
        <row r="14">
          <cell r="A14" t="str">
            <v>胡俊成</v>
          </cell>
          <cell r="B14">
            <v>4140</v>
          </cell>
          <cell r="C14">
            <v>1380</v>
          </cell>
          <cell r="D14">
            <v>1380</v>
          </cell>
          <cell r="E14">
            <v>3100</v>
          </cell>
          <cell r="F14">
            <v>4650</v>
          </cell>
          <cell r="G14">
            <v>14650</v>
          </cell>
        </row>
        <row r="15">
          <cell r="A15" t="str">
            <v>李嘉悦</v>
          </cell>
          <cell r="B15">
            <v>4140</v>
          </cell>
          <cell r="C15">
            <v>1380</v>
          </cell>
          <cell r="D15">
            <v>1380</v>
          </cell>
          <cell r="F15">
            <v>1550</v>
          </cell>
          <cell r="G15">
            <v>8450</v>
          </cell>
        </row>
        <row r="16">
          <cell r="A16" t="str">
            <v>李裕俊</v>
          </cell>
          <cell r="B16">
            <v>4140</v>
          </cell>
          <cell r="C16">
            <v>1380</v>
          </cell>
          <cell r="D16">
            <v>1380</v>
          </cell>
          <cell r="F16">
            <v>1550</v>
          </cell>
          <cell r="G16">
            <v>8450</v>
          </cell>
        </row>
        <row r="17">
          <cell r="A17" t="str">
            <v>罗微</v>
          </cell>
          <cell r="B17">
            <v>4140</v>
          </cell>
          <cell r="C17">
            <v>1380</v>
          </cell>
          <cell r="D17">
            <v>1380</v>
          </cell>
          <cell r="E17">
            <v>3100</v>
          </cell>
          <cell r="F17">
            <v>4650</v>
          </cell>
          <cell r="G17">
            <v>14650</v>
          </cell>
        </row>
        <row r="18">
          <cell r="A18" t="str">
            <v>梅剑</v>
          </cell>
          <cell r="B18">
            <v>2760</v>
          </cell>
          <cell r="G18">
            <v>2760</v>
          </cell>
        </row>
        <row r="19">
          <cell r="A19" t="str">
            <v>欧阳芳林</v>
          </cell>
          <cell r="B19">
            <v>4140</v>
          </cell>
          <cell r="C19">
            <v>1380</v>
          </cell>
          <cell r="D19">
            <v>1380</v>
          </cell>
          <cell r="E19">
            <v>3100</v>
          </cell>
          <cell r="F19">
            <v>4650</v>
          </cell>
          <cell r="G19">
            <v>14650</v>
          </cell>
        </row>
        <row r="20">
          <cell r="A20" t="str">
            <v>彭艳萍</v>
          </cell>
          <cell r="B20">
            <v>4140</v>
          </cell>
          <cell r="C20">
            <v>1380</v>
          </cell>
          <cell r="D20">
            <v>1380</v>
          </cell>
          <cell r="E20">
            <v>3100</v>
          </cell>
          <cell r="F20">
            <v>4650</v>
          </cell>
          <cell r="G20">
            <v>14650</v>
          </cell>
        </row>
        <row r="21">
          <cell r="A21" t="str">
            <v>肖金粮</v>
          </cell>
          <cell r="B21">
            <v>4140</v>
          </cell>
          <cell r="C21">
            <v>1380</v>
          </cell>
          <cell r="D21">
            <v>1380</v>
          </cell>
          <cell r="E21">
            <v>3100</v>
          </cell>
          <cell r="F21">
            <v>4650</v>
          </cell>
          <cell r="G21">
            <v>14650</v>
          </cell>
        </row>
        <row r="22">
          <cell r="A22" t="str">
            <v>杨志杰</v>
          </cell>
          <cell r="B22">
            <v>2760</v>
          </cell>
          <cell r="G22">
            <v>2760</v>
          </cell>
        </row>
        <row r="23">
          <cell r="A23" t="str">
            <v>余超</v>
          </cell>
          <cell r="B23">
            <v>4140</v>
          </cell>
          <cell r="C23">
            <v>1380</v>
          </cell>
          <cell r="D23">
            <v>1380</v>
          </cell>
          <cell r="E23">
            <v>3100</v>
          </cell>
          <cell r="F23">
            <v>4650</v>
          </cell>
          <cell r="G23">
            <v>14650</v>
          </cell>
        </row>
        <row r="24">
          <cell r="A24" t="str">
            <v>朱磊</v>
          </cell>
          <cell r="B24">
            <v>4140</v>
          </cell>
          <cell r="C24">
            <v>1380</v>
          </cell>
          <cell r="D24">
            <v>1380</v>
          </cell>
          <cell r="F24">
            <v>1550</v>
          </cell>
          <cell r="G24">
            <v>8450</v>
          </cell>
        </row>
        <row r="25">
          <cell r="A25" t="str">
            <v>邬颖岚</v>
          </cell>
          <cell r="B25">
            <v>2760</v>
          </cell>
          <cell r="G25">
            <v>2760</v>
          </cell>
        </row>
        <row r="26">
          <cell r="A26" t="str">
            <v>张慈艳</v>
          </cell>
          <cell r="B26">
            <v>4140</v>
          </cell>
          <cell r="C26">
            <v>1380</v>
          </cell>
          <cell r="D26">
            <v>1380</v>
          </cell>
          <cell r="E26">
            <v>3100</v>
          </cell>
          <cell r="F26">
            <v>4650</v>
          </cell>
          <cell r="G26">
            <v>14650</v>
          </cell>
        </row>
        <row r="27">
          <cell r="A27" t="str">
            <v>刘然</v>
          </cell>
          <cell r="B27">
            <v>2760</v>
          </cell>
          <cell r="G27">
            <v>2760</v>
          </cell>
        </row>
        <row r="28">
          <cell r="A28" t="str">
            <v>曾钰宾</v>
          </cell>
          <cell r="B28">
            <v>4140</v>
          </cell>
          <cell r="C28">
            <v>1380</v>
          </cell>
          <cell r="D28">
            <v>1380</v>
          </cell>
          <cell r="E28">
            <v>3100</v>
          </cell>
          <cell r="F28">
            <v>4650</v>
          </cell>
          <cell r="G28">
            <v>14650</v>
          </cell>
        </row>
        <row r="29">
          <cell r="A29" t="str">
            <v>冯海刚</v>
          </cell>
          <cell r="B29">
            <v>4140</v>
          </cell>
          <cell r="C29">
            <v>1380</v>
          </cell>
          <cell r="D29">
            <v>1380</v>
          </cell>
          <cell r="E29">
            <v>3100</v>
          </cell>
          <cell r="F29">
            <v>4650</v>
          </cell>
          <cell r="G29">
            <v>14650</v>
          </cell>
        </row>
        <row r="30">
          <cell r="A30" t="str">
            <v>敬仁杰</v>
          </cell>
          <cell r="B30">
            <v>4140</v>
          </cell>
          <cell r="C30">
            <v>1380</v>
          </cell>
          <cell r="D30">
            <v>1380</v>
          </cell>
          <cell r="E30">
            <v>3100</v>
          </cell>
          <cell r="F30">
            <v>4650</v>
          </cell>
          <cell r="G30">
            <v>14650</v>
          </cell>
        </row>
        <row r="31">
          <cell r="A31" t="str">
            <v>兰雯茜</v>
          </cell>
          <cell r="B31">
            <v>4140</v>
          </cell>
          <cell r="G31">
            <v>4140</v>
          </cell>
        </row>
        <row r="32">
          <cell r="A32" t="str">
            <v>许子铮</v>
          </cell>
          <cell r="B32">
            <v>4140</v>
          </cell>
          <cell r="C32">
            <v>1380</v>
          </cell>
          <cell r="D32">
            <v>1380</v>
          </cell>
          <cell r="E32">
            <v>3100</v>
          </cell>
          <cell r="F32">
            <v>4650</v>
          </cell>
          <cell r="G32">
            <v>14650</v>
          </cell>
        </row>
        <row r="33">
          <cell r="A33" t="str">
            <v>易凤</v>
          </cell>
          <cell r="B33">
            <v>4140</v>
          </cell>
          <cell r="C33">
            <v>1380</v>
          </cell>
          <cell r="D33">
            <v>1380</v>
          </cell>
          <cell r="E33">
            <v>3100</v>
          </cell>
          <cell r="F33">
            <v>4650</v>
          </cell>
          <cell r="G33">
            <v>14650</v>
          </cell>
        </row>
        <row r="34">
          <cell r="A34" t="str">
            <v>罗书宣</v>
          </cell>
          <cell r="B34">
            <v>4140</v>
          </cell>
          <cell r="C34">
            <v>1380</v>
          </cell>
          <cell r="D34">
            <v>1380</v>
          </cell>
          <cell r="E34">
            <v>3100</v>
          </cell>
          <cell r="F34">
            <v>4650</v>
          </cell>
          <cell r="G34">
            <v>14650</v>
          </cell>
        </row>
        <row r="35">
          <cell r="A35" t="str">
            <v>吴德兵</v>
          </cell>
          <cell r="B35">
            <v>4140</v>
          </cell>
          <cell r="C35">
            <v>1380</v>
          </cell>
          <cell r="D35">
            <v>1380</v>
          </cell>
          <cell r="E35">
            <v>3100</v>
          </cell>
          <cell r="F35">
            <v>4650</v>
          </cell>
          <cell r="G35">
            <v>14650</v>
          </cell>
        </row>
        <row r="36">
          <cell r="A36" t="str">
            <v>苟小威</v>
          </cell>
          <cell r="B36">
            <v>4140</v>
          </cell>
          <cell r="C36">
            <v>1380</v>
          </cell>
          <cell r="D36">
            <v>1380</v>
          </cell>
          <cell r="E36">
            <v>3100</v>
          </cell>
          <cell r="F36">
            <v>4650</v>
          </cell>
          <cell r="G36">
            <v>14650</v>
          </cell>
        </row>
        <row r="37">
          <cell r="A37" t="str">
            <v>李欢</v>
          </cell>
          <cell r="B37">
            <v>4140</v>
          </cell>
          <cell r="C37">
            <v>1380</v>
          </cell>
          <cell r="D37">
            <v>1380</v>
          </cell>
          <cell r="E37">
            <v>3100</v>
          </cell>
          <cell r="F37">
            <v>4650</v>
          </cell>
          <cell r="G37">
            <v>14650</v>
          </cell>
        </row>
        <row r="38">
          <cell r="A38" t="str">
            <v>李志东</v>
          </cell>
          <cell r="B38">
            <v>4140</v>
          </cell>
          <cell r="C38">
            <v>1380</v>
          </cell>
          <cell r="D38">
            <v>1380</v>
          </cell>
          <cell r="E38">
            <v>3100</v>
          </cell>
          <cell r="F38">
            <v>4650</v>
          </cell>
          <cell r="G38">
            <v>14650</v>
          </cell>
        </row>
        <row r="39">
          <cell r="A39" t="str">
            <v>廖嘉文</v>
          </cell>
          <cell r="B39">
            <v>4140</v>
          </cell>
          <cell r="C39">
            <v>1380</v>
          </cell>
          <cell r="D39">
            <v>1380</v>
          </cell>
          <cell r="F39">
            <v>1550</v>
          </cell>
          <cell r="G39">
            <v>8450</v>
          </cell>
        </row>
        <row r="40">
          <cell r="A40" t="str">
            <v>杨静</v>
          </cell>
          <cell r="B40">
            <v>4140</v>
          </cell>
          <cell r="C40">
            <v>1380</v>
          </cell>
          <cell r="D40">
            <v>1380</v>
          </cell>
          <cell r="E40">
            <v>3100</v>
          </cell>
          <cell r="F40">
            <v>4650</v>
          </cell>
          <cell r="G40">
            <v>14650</v>
          </cell>
        </row>
        <row r="41">
          <cell r="A41" t="str">
            <v>赵英仲</v>
          </cell>
          <cell r="B41">
            <v>4140</v>
          </cell>
          <cell r="C41">
            <v>1380</v>
          </cell>
          <cell r="D41">
            <v>1380</v>
          </cell>
          <cell r="E41">
            <v>3100</v>
          </cell>
          <cell r="F41">
            <v>4650</v>
          </cell>
          <cell r="G41">
            <v>14650</v>
          </cell>
        </row>
        <row r="42">
          <cell r="A42" t="str">
            <v>杨正强</v>
          </cell>
          <cell r="B42">
            <v>4140</v>
          </cell>
          <cell r="C42">
            <v>1380</v>
          </cell>
          <cell r="D42">
            <v>1380</v>
          </cell>
          <cell r="E42">
            <v>3100</v>
          </cell>
          <cell r="F42">
            <v>4650</v>
          </cell>
          <cell r="G42">
            <v>14650</v>
          </cell>
        </row>
        <row r="43">
          <cell r="A43" t="str">
            <v>李小龙</v>
          </cell>
          <cell r="B43">
            <v>4140</v>
          </cell>
          <cell r="C43">
            <v>1380</v>
          </cell>
          <cell r="D43">
            <v>1380</v>
          </cell>
          <cell r="E43">
            <v>3100</v>
          </cell>
          <cell r="F43">
            <v>4650</v>
          </cell>
          <cell r="G43">
            <v>14650</v>
          </cell>
        </row>
        <row r="44">
          <cell r="A44" t="str">
            <v>张焱</v>
          </cell>
          <cell r="B44">
            <v>4140</v>
          </cell>
          <cell r="C44">
            <v>1380</v>
          </cell>
          <cell r="D44">
            <v>1380</v>
          </cell>
          <cell r="E44">
            <v>3100</v>
          </cell>
          <cell r="F44">
            <v>4650</v>
          </cell>
          <cell r="G44">
            <v>14650</v>
          </cell>
        </row>
        <row r="45">
          <cell r="A45" t="str">
            <v>陈俞瑾</v>
          </cell>
          <cell r="B45">
            <v>4140</v>
          </cell>
          <cell r="C45">
            <v>1380</v>
          </cell>
          <cell r="D45">
            <v>1380</v>
          </cell>
          <cell r="E45">
            <v>3100</v>
          </cell>
          <cell r="F45">
            <v>4650</v>
          </cell>
          <cell r="G45">
            <v>14650</v>
          </cell>
        </row>
        <row r="46">
          <cell r="A46" t="str">
            <v>杨竣皓</v>
          </cell>
          <cell r="B46">
            <v>4140</v>
          </cell>
          <cell r="C46">
            <v>1380</v>
          </cell>
          <cell r="D46">
            <v>1380</v>
          </cell>
          <cell r="E46">
            <v>3100</v>
          </cell>
          <cell r="F46">
            <v>4650</v>
          </cell>
          <cell r="G46">
            <v>14650</v>
          </cell>
        </row>
        <row r="47">
          <cell r="A47" t="str">
            <v>许川</v>
          </cell>
          <cell r="B47">
            <v>2760</v>
          </cell>
          <cell r="G47">
            <v>2760</v>
          </cell>
        </row>
        <row r="48">
          <cell r="A48" t="str">
            <v>李巧玲</v>
          </cell>
          <cell r="B48">
            <v>2760</v>
          </cell>
          <cell r="G48">
            <v>2760</v>
          </cell>
        </row>
        <row r="49">
          <cell r="A49" t="str">
            <v>李钟宇</v>
          </cell>
          <cell r="B49">
            <v>4140</v>
          </cell>
          <cell r="G49">
            <v>4140</v>
          </cell>
        </row>
        <row r="50">
          <cell r="G50">
            <v>549690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3">
          <cell r="C3" t="str">
            <v>640221199509175413</v>
          </cell>
        </row>
        <row r="4">
          <cell r="C4" t="str">
            <v>632123199801181156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M99"/>
  <sheetViews>
    <sheetView zoomScale="110" zoomScaleNormal="110" workbookViewId="0">
      <selection sqref="A1:IV3 A10:IV13 A18:IV23 A26:IV27 A29:IV30 A37:IV40 A54:IV55 A58:IV59 A79:IV65536"/>
    </sheetView>
  </sheetViews>
  <sheetFormatPr defaultRowHeight="13.5"/>
  <cols>
    <col min="1" max="1" width="4.125" style="1" customWidth="1"/>
    <col min="2" max="2" width="8.875" style="1" customWidth="1"/>
    <col min="3" max="3" width="19.5" style="1" customWidth="1"/>
    <col min="4" max="4" width="7.375" style="1" customWidth="1"/>
    <col min="5" max="5" width="21.75" style="1" customWidth="1"/>
    <col min="6" max="6" width="8.125" style="1" customWidth="1"/>
    <col min="7" max="7" width="18" style="1" customWidth="1"/>
    <col min="8" max="8" width="13.5" style="1" customWidth="1"/>
    <col min="9" max="9" width="5.75" style="1" customWidth="1"/>
    <col min="10" max="11" width="7.875" style="1" customWidth="1"/>
    <col min="12" max="12" width="12.375" style="1" customWidth="1"/>
    <col min="13" max="13" width="8.875" style="1" customWidth="1"/>
    <col min="14" max="16384" width="9" style="1"/>
  </cols>
  <sheetData>
    <row r="1" spans="1:13" ht="31.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3" ht="25.5" customHeight="1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2"/>
      <c r="K2" s="9"/>
      <c r="L2" s="9"/>
      <c r="M2" s="9"/>
    </row>
    <row r="3" spans="1:13" ht="66.95" customHeight="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4" t="s">
        <v>10</v>
      </c>
      <c r="J3" s="3" t="s">
        <v>11</v>
      </c>
      <c r="K3" s="3" t="s">
        <v>12</v>
      </c>
      <c r="L3" s="3" t="s">
        <v>13</v>
      </c>
      <c r="M3" s="3" t="s">
        <v>14</v>
      </c>
    </row>
    <row r="4" spans="1:13" ht="24" hidden="1">
      <c r="A4" s="36">
        <v>1</v>
      </c>
      <c r="B4" s="25" t="s">
        <v>15</v>
      </c>
      <c r="C4" s="26" t="s">
        <v>16</v>
      </c>
      <c r="D4" s="27" t="s">
        <v>17</v>
      </c>
      <c r="E4" s="25" t="s">
        <v>18</v>
      </c>
      <c r="F4" s="28" t="s">
        <v>19</v>
      </c>
      <c r="G4" s="27" t="s">
        <v>20</v>
      </c>
      <c r="H4" s="18"/>
      <c r="I4" s="21" t="s">
        <v>21</v>
      </c>
      <c r="J4" s="16" t="s">
        <v>22</v>
      </c>
      <c r="K4" s="12" t="s">
        <v>23</v>
      </c>
      <c r="L4" s="12" t="s">
        <v>24</v>
      </c>
      <c r="M4" s="12">
        <f>1380*8</f>
        <v>11040</v>
      </c>
    </row>
    <row r="5" spans="1:13" ht="24" hidden="1">
      <c r="A5" s="36"/>
      <c r="B5" s="25" t="s">
        <v>15</v>
      </c>
      <c r="C5" s="26" t="s">
        <v>16</v>
      </c>
      <c r="D5" s="27" t="s">
        <v>17</v>
      </c>
      <c r="E5" s="25" t="s">
        <v>18</v>
      </c>
      <c r="F5" s="28" t="s">
        <v>19</v>
      </c>
      <c r="G5" s="27" t="s">
        <v>20</v>
      </c>
      <c r="H5" s="18"/>
      <c r="I5" s="21" t="s">
        <v>21</v>
      </c>
      <c r="J5" s="16" t="s">
        <v>22</v>
      </c>
      <c r="K5" s="12" t="s">
        <v>23</v>
      </c>
      <c r="L5" s="12" t="s">
        <v>25</v>
      </c>
      <c r="M5" s="12">
        <f>1550*3</f>
        <v>4650</v>
      </c>
    </row>
    <row r="6" spans="1:13" ht="32.25" hidden="1" customHeight="1">
      <c r="A6" s="36">
        <v>2</v>
      </c>
      <c r="B6" s="25" t="s">
        <v>26</v>
      </c>
      <c r="C6" s="26" t="s">
        <v>27</v>
      </c>
      <c r="D6" s="27" t="s">
        <v>28</v>
      </c>
      <c r="E6" s="25" t="s">
        <v>29</v>
      </c>
      <c r="F6" s="28" t="s">
        <v>19</v>
      </c>
      <c r="G6" s="27" t="s">
        <v>30</v>
      </c>
      <c r="H6" s="18"/>
      <c r="I6" s="21" t="s">
        <v>21</v>
      </c>
      <c r="J6" s="16" t="s">
        <v>22</v>
      </c>
      <c r="K6" s="12" t="s">
        <v>23</v>
      </c>
      <c r="L6" s="12" t="s">
        <v>24</v>
      </c>
      <c r="M6" s="12">
        <f>1380*8</f>
        <v>11040</v>
      </c>
    </row>
    <row r="7" spans="1:13" ht="32.25" hidden="1" customHeight="1">
      <c r="A7" s="37"/>
      <c r="B7" s="25" t="s">
        <v>26</v>
      </c>
      <c r="C7" s="26" t="s">
        <v>31</v>
      </c>
      <c r="D7" s="27" t="s">
        <v>32</v>
      </c>
      <c r="E7" s="25" t="s">
        <v>29</v>
      </c>
      <c r="F7" s="28" t="s">
        <v>33</v>
      </c>
      <c r="G7" s="27" t="s">
        <v>34</v>
      </c>
      <c r="H7" s="18"/>
      <c r="I7" s="21" t="s">
        <v>35</v>
      </c>
      <c r="J7" s="16" t="s">
        <v>22</v>
      </c>
      <c r="K7" s="12" t="s">
        <v>23</v>
      </c>
      <c r="L7" s="12" t="s">
        <v>25</v>
      </c>
      <c r="M7" s="12">
        <f>1550*3</f>
        <v>4650</v>
      </c>
    </row>
    <row r="8" spans="1:13" ht="32.25" hidden="1" customHeight="1">
      <c r="A8" s="36">
        <v>3</v>
      </c>
      <c r="B8" s="25" t="s">
        <v>36</v>
      </c>
      <c r="C8" s="29" t="s">
        <v>37</v>
      </c>
      <c r="D8" s="27" t="s">
        <v>38</v>
      </c>
      <c r="E8" s="28" t="s">
        <v>39</v>
      </c>
      <c r="F8" s="28" t="s">
        <v>19</v>
      </c>
      <c r="G8" s="27" t="s">
        <v>40</v>
      </c>
      <c r="H8" s="18"/>
      <c r="I8" s="21" t="s">
        <v>21</v>
      </c>
      <c r="J8" s="16" t="s">
        <v>22</v>
      </c>
      <c r="K8" s="12" t="s">
        <v>41</v>
      </c>
      <c r="L8" s="12" t="s">
        <v>42</v>
      </c>
      <c r="M8" s="12">
        <f>1380*7</f>
        <v>9660</v>
      </c>
    </row>
    <row r="9" spans="1:13" ht="32.25" hidden="1" customHeight="1">
      <c r="A9" s="37"/>
      <c r="B9" s="25" t="s">
        <v>36</v>
      </c>
      <c r="C9" s="29" t="s">
        <v>37</v>
      </c>
      <c r="D9" s="27" t="s">
        <v>38</v>
      </c>
      <c r="E9" s="28" t="s">
        <v>39</v>
      </c>
      <c r="F9" s="28" t="s">
        <v>19</v>
      </c>
      <c r="G9" s="27" t="s">
        <v>40</v>
      </c>
      <c r="H9" s="18"/>
      <c r="I9" s="21" t="s">
        <v>21</v>
      </c>
      <c r="J9" s="16" t="s">
        <v>22</v>
      </c>
      <c r="K9" s="12" t="s">
        <v>41</v>
      </c>
      <c r="L9" s="12" t="s">
        <v>25</v>
      </c>
      <c r="M9" s="12">
        <f>1550*3</f>
        <v>4650</v>
      </c>
    </row>
    <row r="10" spans="1:13" ht="32.25" customHeight="1">
      <c r="A10" s="12">
        <v>4</v>
      </c>
      <c r="B10" s="34" t="s">
        <v>43</v>
      </c>
      <c r="C10" s="26" t="s">
        <v>44</v>
      </c>
      <c r="D10" s="27" t="s">
        <v>45</v>
      </c>
      <c r="E10" s="25" t="s">
        <v>46</v>
      </c>
      <c r="F10" s="28" t="s">
        <v>19</v>
      </c>
      <c r="G10" s="27" t="s">
        <v>47</v>
      </c>
      <c r="H10" s="18"/>
      <c r="I10" s="21" t="s">
        <v>21</v>
      </c>
      <c r="J10" s="16" t="s">
        <v>22</v>
      </c>
      <c r="K10" s="12" t="s">
        <v>48</v>
      </c>
      <c r="L10" s="12" t="s">
        <v>49</v>
      </c>
      <c r="M10" s="12">
        <f>VLOOKUP(B10,[1]Sheet2!$A$1:$G$65536,7,0)</f>
        <v>4140</v>
      </c>
    </row>
    <row r="11" spans="1:13" ht="32.25" customHeight="1">
      <c r="A11" s="12">
        <v>5</v>
      </c>
      <c r="B11" s="35" t="s">
        <v>50</v>
      </c>
      <c r="C11" s="30" t="s">
        <v>51</v>
      </c>
      <c r="D11" s="27" t="s">
        <v>52</v>
      </c>
      <c r="E11" s="28" t="s">
        <v>39</v>
      </c>
      <c r="F11" s="28" t="s">
        <v>19</v>
      </c>
      <c r="G11" s="27" t="s">
        <v>53</v>
      </c>
      <c r="H11" s="18"/>
      <c r="I11" s="21" t="s">
        <v>21</v>
      </c>
      <c r="J11" s="16" t="s">
        <v>22</v>
      </c>
      <c r="K11" s="12" t="s">
        <v>48</v>
      </c>
      <c r="L11" s="12" t="s">
        <v>54</v>
      </c>
      <c r="M11" s="12">
        <f>VLOOKUP(B11,[1]Sheet2!$A$1:$G$65536,7,0)</f>
        <v>4140</v>
      </c>
    </row>
    <row r="12" spans="1:13" ht="32.25" customHeight="1">
      <c r="A12" s="36">
        <v>6</v>
      </c>
      <c r="B12" s="35" t="s">
        <v>55</v>
      </c>
      <c r="C12" s="30" t="s">
        <v>56</v>
      </c>
      <c r="D12" s="27" t="s">
        <v>57</v>
      </c>
      <c r="E12" s="28" t="s">
        <v>58</v>
      </c>
      <c r="F12" s="28" t="s">
        <v>33</v>
      </c>
      <c r="G12" s="27" t="s">
        <v>59</v>
      </c>
      <c r="H12" s="18"/>
      <c r="I12" s="21" t="s">
        <v>21</v>
      </c>
      <c r="J12" s="16" t="s">
        <v>22</v>
      </c>
      <c r="K12" s="12" t="s">
        <v>41</v>
      </c>
      <c r="L12" s="12" t="s">
        <v>42</v>
      </c>
      <c r="M12" s="12">
        <f>1380*7</f>
        <v>9660</v>
      </c>
    </row>
    <row r="13" spans="1:13" ht="32.25" customHeight="1">
      <c r="A13" s="37"/>
      <c r="B13" s="35" t="s">
        <v>55</v>
      </c>
      <c r="C13" s="30" t="s">
        <v>56</v>
      </c>
      <c r="D13" s="27" t="s">
        <v>57</v>
      </c>
      <c r="E13" s="28" t="s">
        <v>58</v>
      </c>
      <c r="F13" s="28" t="s">
        <v>33</v>
      </c>
      <c r="G13" s="27" t="s">
        <v>59</v>
      </c>
      <c r="H13" s="18"/>
      <c r="I13" s="21" t="s">
        <v>21</v>
      </c>
      <c r="J13" s="16" t="s">
        <v>22</v>
      </c>
      <c r="K13" s="12" t="s">
        <v>41</v>
      </c>
      <c r="L13" s="12" t="s">
        <v>25</v>
      </c>
      <c r="M13" s="12">
        <f>1550*3</f>
        <v>4650</v>
      </c>
    </row>
    <row r="14" spans="1:13" ht="32.25" hidden="1" customHeight="1">
      <c r="A14" s="36">
        <v>7</v>
      </c>
      <c r="B14" s="28" t="s">
        <v>60</v>
      </c>
      <c r="C14" s="30" t="s">
        <v>61</v>
      </c>
      <c r="D14" s="27" t="s">
        <v>62</v>
      </c>
      <c r="E14" s="28" t="s">
        <v>63</v>
      </c>
      <c r="F14" s="28" t="s">
        <v>33</v>
      </c>
      <c r="G14" s="27" t="s">
        <v>64</v>
      </c>
      <c r="H14" s="18"/>
      <c r="I14" s="21" t="s">
        <v>21</v>
      </c>
      <c r="J14" s="16" t="s">
        <v>22</v>
      </c>
      <c r="K14" s="12" t="s">
        <v>41</v>
      </c>
      <c r="L14" s="12" t="s">
        <v>42</v>
      </c>
      <c r="M14" s="12">
        <f>1380*7</f>
        <v>9660</v>
      </c>
    </row>
    <row r="15" spans="1:13" ht="32.25" hidden="1" customHeight="1">
      <c r="A15" s="37"/>
      <c r="B15" s="28" t="s">
        <v>60</v>
      </c>
      <c r="C15" s="30" t="s">
        <v>61</v>
      </c>
      <c r="D15" s="27" t="s">
        <v>62</v>
      </c>
      <c r="E15" s="28" t="s">
        <v>63</v>
      </c>
      <c r="F15" s="28" t="s">
        <v>33</v>
      </c>
      <c r="G15" s="27" t="s">
        <v>64</v>
      </c>
      <c r="H15" s="18"/>
      <c r="I15" s="21" t="s">
        <v>21</v>
      </c>
      <c r="J15" s="16" t="s">
        <v>22</v>
      </c>
      <c r="K15" s="12" t="s">
        <v>41</v>
      </c>
      <c r="L15" s="12" t="s">
        <v>25</v>
      </c>
      <c r="M15" s="12">
        <f>1550*3</f>
        <v>4650</v>
      </c>
    </row>
    <row r="16" spans="1:13" ht="32.25" hidden="1" customHeight="1">
      <c r="A16" s="12">
        <v>8</v>
      </c>
      <c r="B16" s="28" t="s">
        <v>65</v>
      </c>
      <c r="C16" s="30" t="s">
        <v>66</v>
      </c>
      <c r="D16" s="27" t="s">
        <v>32</v>
      </c>
      <c r="E16" s="28" t="s">
        <v>67</v>
      </c>
      <c r="F16" s="28" t="s">
        <v>68</v>
      </c>
      <c r="G16" s="27" t="s">
        <v>69</v>
      </c>
      <c r="H16" s="18"/>
      <c r="I16" s="21" t="s">
        <v>21</v>
      </c>
      <c r="J16" s="16" t="s">
        <v>22</v>
      </c>
      <c r="K16" s="12" t="s">
        <v>70</v>
      </c>
      <c r="L16" s="12" t="s">
        <v>42</v>
      </c>
      <c r="M16" s="12">
        <f>VLOOKUP(B16,[1]Sheet2!$A$1:$G$65536,7,0)</f>
        <v>8450</v>
      </c>
    </row>
    <row r="17" spans="1:13" ht="32.25" hidden="1" customHeight="1">
      <c r="A17" s="12">
        <v>9</v>
      </c>
      <c r="B17" s="28" t="s">
        <v>71</v>
      </c>
      <c r="C17" s="30" t="s">
        <v>72</v>
      </c>
      <c r="D17" s="27" t="s">
        <v>73</v>
      </c>
      <c r="E17" s="28" t="s">
        <v>74</v>
      </c>
      <c r="F17" s="28" t="s">
        <v>75</v>
      </c>
      <c r="G17" s="27" t="s">
        <v>76</v>
      </c>
      <c r="H17" s="18"/>
      <c r="I17" s="21" t="s">
        <v>21</v>
      </c>
      <c r="J17" s="16" t="s">
        <v>22</v>
      </c>
      <c r="K17" s="12" t="s">
        <v>70</v>
      </c>
      <c r="L17" s="12" t="s">
        <v>77</v>
      </c>
      <c r="M17" s="12">
        <f>VLOOKUP(B17,[1]Sheet2!$A$1:$G$65536,7,0)</f>
        <v>8450</v>
      </c>
    </row>
    <row r="18" spans="1:13" ht="32.25" customHeight="1">
      <c r="A18" s="36">
        <v>10</v>
      </c>
      <c r="B18" s="35" t="s">
        <v>78</v>
      </c>
      <c r="C18" s="30" t="s">
        <v>79</v>
      </c>
      <c r="D18" s="27" t="s">
        <v>80</v>
      </c>
      <c r="E18" s="28" t="s">
        <v>81</v>
      </c>
      <c r="F18" s="28" t="s">
        <v>19</v>
      </c>
      <c r="G18" s="27" t="s">
        <v>82</v>
      </c>
      <c r="H18" s="18"/>
      <c r="I18" s="21" t="s">
        <v>21</v>
      </c>
      <c r="J18" s="16" t="s">
        <v>22</v>
      </c>
      <c r="K18" s="12" t="s">
        <v>41</v>
      </c>
      <c r="L18" s="12" t="s">
        <v>42</v>
      </c>
      <c r="M18" s="12">
        <f>1380*7</f>
        <v>9660</v>
      </c>
    </row>
    <row r="19" spans="1:13" ht="32.25" customHeight="1">
      <c r="A19" s="37"/>
      <c r="B19" s="35" t="s">
        <v>78</v>
      </c>
      <c r="C19" s="30" t="s">
        <v>79</v>
      </c>
      <c r="D19" s="27" t="s">
        <v>80</v>
      </c>
      <c r="E19" s="28" t="s">
        <v>81</v>
      </c>
      <c r="F19" s="28" t="s">
        <v>19</v>
      </c>
      <c r="G19" s="27" t="s">
        <v>82</v>
      </c>
      <c r="H19" s="18"/>
      <c r="I19" s="21" t="s">
        <v>21</v>
      </c>
      <c r="J19" s="16" t="s">
        <v>22</v>
      </c>
      <c r="K19" s="12" t="s">
        <v>41</v>
      </c>
      <c r="L19" s="12" t="s">
        <v>25</v>
      </c>
      <c r="M19" s="12">
        <f>1550*3</f>
        <v>4650</v>
      </c>
    </row>
    <row r="20" spans="1:13" ht="32.25" customHeight="1">
      <c r="A20" s="36">
        <v>11</v>
      </c>
      <c r="B20" s="35" t="s">
        <v>83</v>
      </c>
      <c r="C20" s="30" t="s">
        <v>84</v>
      </c>
      <c r="D20" s="27" t="s">
        <v>52</v>
      </c>
      <c r="E20" s="28" t="s">
        <v>81</v>
      </c>
      <c r="F20" s="28" t="s">
        <v>75</v>
      </c>
      <c r="G20" s="27" t="s">
        <v>53</v>
      </c>
      <c r="H20" s="18"/>
      <c r="I20" s="21" t="s">
        <v>21</v>
      </c>
      <c r="J20" s="16" t="s">
        <v>22</v>
      </c>
      <c r="K20" s="12" t="s">
        <v>41</v>
      </c>
      <c r="L20" s="12" t="s">
        <v>42</v>
      </c>
      <c r="M20" s="12">
        <f>1380*7</f>
        <v>9660</v>
      </c>
    </row>
    <row r="21" spans="1:13" ht="32.25" customHeight="1">
      <c r="A21" s="37"/>
      <c r="B21" s="35" t="s">
        <v>83</v>
      </c>
      <c r="C21" s="30" t="s">
        <v>84</v>
      </c>
      <c r="D21" s="27" t="s">
        <v>52</v>
      </c>
      <c r="E21" s="28" t="s">
        <v>81</v>
      </c>
      <c r="F21" s="28" t="s">
        <v>75</v>
      </c>
      <c r="G21" s="27" t="s">
        <v>53</v>
      </c>
      <c r="H21" s="18"/>
      <c r="I21" s="21" t="s">
        <v>21</v>
      </c>
      <c r="J21" s="16" t="s">
        <v>22</v>
      </c>
      <c r="K21" s="12" t="s">
        <v>41</v>
      </c>
      <c r="L21" s="12" t="s">
        <v>25</v>
      </c>
      <c r="M21" s="12">
        <f>1550*3</f>
        <v>4650</v>
      </c>
    </row>
    <row r="22" spans="1:13" ht="32.25" customHeight="1">
      <c r="A22" s="38">
        <v>12</v>
      </c>
      <c r="B22" s="35" t="s">
        <v>85</v>
      </c>
      <c r="C22" s="30" t="s">
        <v>86</v>
      </c>
      <c r="D22" s="27" t="s">
        <v>87</v>
      </c>
      <c r="E22" s="28" t="s">
        <v>63</v>
      </c>
      <c r="F22" s="28" t="s">
        <v>33</v>
      </c>
      <c r="G22" s="27" t="s">
        <v>88</v>
      </c>
      <c r="H22" s="18"/>
      <c r="I22" s="21" t="s">
        <v>21</v>
      </c>
      <c r="J22" s="16" t="s">
        <v>22</v>
      </c>
      <c r="K22" s="12" t="s">
        <v>41</v>
      </c>
      <c r="L22" s="12" t="s">
        <v>42</v>
      </c>
      <c r="M22" s="12">
        <f>1380*7</f>
        <v>9660</v>
      </c>
    </row>
    <row r="23" spans="1:13" ht="32.25" customHeight="1">
      <c r="A23" s="39"/>
      <c r="B23" s="35" t="s">
        <v>85</v>
      </c>
      <c r="C23" s="30" t="s">
        <v>86</v>
      </c>
      <c r="D23" s="27" t="s">
        <v>87</v>
      </c>
      <c r="E23" s="28" t="s">
        <v>63</v>
      </c>
      <c r="F23" s="28" t="s">
        <v>33</v>
      </c>
      <c r="G23" s="27" t="s">
        <v>88</v>
      </c>
      <c r="H23" s="18"/>
      <c r="I23" s="21" t="s">
        <v>21</v>
      </c>
      <c r="J23" s="16" t="s">
        <v>22</v>
      </c>
      <c r="K23" s="12" t="s">
        <v>41</v>
      </c>
      <c r="L23" s="12" t="s">
        <v>25</v>
      </c>
      <c r="M23" s="12">
        <f>1550*3</f>
        <v>4650</v>
      </c>
    </row>
    <row r="24" spans="1:13" ht="32.25" hidden="1" customHeight="1">
      <c r="A24" s="36">
        <v>13</v>
      </c>
      <c r="B24" s="28" t="s">
        <v>89</v>
      </c>
      <c r="C24" s="30" t="s">
        <v>90</v>
      </c>
      <c r="D24" s="27" t="s">
        <v>91</v>
      </c>
      <c r="E24" s="28" t="s">
        <v>92</v>
      </c>
      <c r="F24" s="28" t="s">
        <v>33</v>
      </c>
      <c r="G24" s="27" t="s">
        <v>93</v>
      </c>
      <c r="H24" s="18"/>
      <c r="I24" s="21" t="s">
        <v>21</v>
      </c>
      <c r="J24" s="16" t="s">
        <v>22</v>
      </c>
      <c r="K24" s="12" t="s">
        <v>41</v>
      </c>
      <c r="L24" s="12" t="s">
        <v>42</v>
      </c>
      <c r="M24" s="12">
        <f t="shared" ref="M24:M29" si="0">1380*7</f>
        <v>9660</v>
      </c>
    </row>
    <row r="25" spans="1:13" ht="32.25" hidden="1" customHeight="1">
      <c r="A25" s="37"/>
      <c r="B25" s="28" t="s">
        <v>89</v>
      </c>
      <c r="C25" s="30" t="s">
        <v>90</v>
      </c>
      <c r="D25" s="27" t="s">
        <v>91</v>
      </c>
      <c r="E25" s="28" t="s">
        <v>92</v>
      </c>
      <c r="F25" s="28" t="s">
        <v>33</v>
      </c>
      <c r="G25" s="27" t="s">
        <v>93</v>
      </c>
      <c r="H25" s="18"/>
      <c r="I25" s="21" t="s">
        <v>21</v>
      </c>
      <c r="J25" s="16" t="s">
        <v>22</v>
      </c>
      <c r="K25" s="12" t="s">
        <v>41</v>
      </c>
      <c r="L25" s="12" t="s">
        <v>25</v>
      </c>
      <c r="M25" s="12">
        <f t="shared" ref="M25:M30" si="1">1550*3</f>
        <v>4650</v>
      </c>
    </row>
    <row r="26" spans="1:13" ht="32.25" customHeight="1">
      <c r="A26" s="36">
        <v>14</v>
      </c>
      <c r="B26" s="35" t="s">
        <v>94</v>
      </c>
      <c r="C26" s="30" t="s">
        <v>95</v>
      </c>
      <c r="D26" s="27" t="s">
        <v>96</v>
      </c>
      <c r="E26" s="28" t="s">
        <v>81</v>
      </c>
      <c r="F26" s="28" t="s">
        <v>33</v>
      </c>
      <c r="G26" s="27" t="s">
        <v>97</v>
      </c>
      <c r="H26" s="18"/>
      <c r="I26" s="21" t="s">
        <v>21</v>
      </c>
      <c r="J26" s="16" t="s">
        <v>22</v>
      </c>
      <c r="K26" s="12" t="s">
        <v>41</v>
      </c>
      <c r="L26" s="12" t="s">
        <v>42</v>
      </c>
      <c r="M26" s="12">
        <f t="shared" si="0"/>
        <v>9660</v>
      </c>
    </row>
    <row r="27" spans="1:13" ht="32.25" customHeight="1">
      <c r="A27" s="37"/>
      <c r="B27" s="35" t="s">
        <v>94</v>
      </c>
      <c r="C27" s="30" t="s">
        <v>95</v>
      </c>
      <c r="D27" s="27" t="s">
        <v>96</v>
      </c>
      <c r="E27" s="28" t="s">
        <v>81</v>
      </c>
      <c r="F27" s="28" t="s">
        <v>33</v>
      </c>
      <c r="G27" s="27" t="s">
        <v>97</v>
      </c>
      <c r="H27" s="18"/>
      <c r="I27" s="21" t="s">
        <v>21</v>
      </c>
      <c r="J27" s="16" t="s">
        <v>22</v>
      </c>
      <c r="K27" s="12" t="s">
        <v>41</v>
      </c>
      <c r="L27" s="12" t="s">
        <v>25</v>
      </c>
      <c r="M27" s="12">
        <f t="shared" si="1"/>
        <v>4650</v>
      </c>
    </row>
    <row r="28" spans="1:13" ht="32.25" hidden="1" customHeight="1">
      <c r="A28" s="12">
        <v>15</v>
      </c>
      <c r="B28" s="28" t="s">
        <v>98</v>
      </c>
      <c r="C28" s="30" t="s">
        <v>99</v>
      </c>
      <c r="D28" s="27" t="s">
        <v>100</v>
      </c>
      <c r="E28" s="28" t="s">
        <v>74</v>
      </c>
      <c r="F28" s="28" t="s">
        <v>33</v>
      </c>
      <c r="G28" s="27" t="s">
        <v>101</v>
      </c>
      <c r="H28" s="18"/>
      <c r="I28" s="21" t="s">
        <v>21</v>
      </c>
      <c r="J28" s="16" t="s">
        <v>22</v>
      </c>
      <c r="K28" s="12" t="s">
        <v>70</v>
      </c>
      <c r="L28" s="12" t="s">
        <v>102</v>
      </c>
      <c r="M28" s="12">
        <f>VLOOKUP(B28,[1]Sheet2!$A$1:$G$65536,7,0)</f>
        <v>8450</v>
      </c>
    </row>
    <row r="29" spans="1:13" ht="32.25" customHeight="1">
      <c r="A29" s="36">
        <v>16</v>
      </c>
      <c r="B29" s="35" t="s">
        <v>103</v>
      </c>
      <c r="C29" s="30" t="s">
        <v>104</v>
      </c>
      <c r="D29" s="27" t="s">
        <v>80</v>
      </c>
      <c r="E29" s="28" t="s">
        <v>105</v>
      </c>
      <c r="F29" s="28" t="s">
        <v>19</v>
      </c>
      <c r="G29" s="27" t="s">
        <v>106</v>
      </c>
      <c r="H29" s="18"/>
      <c r="I29" s="21" t="s">
        <v>21</v>
      </c>
      <c r="J29" s="16" t="s">
        <v>22</v>
      </c>
      <c r="K29" s="12" t="s">
        <v>41</v>
      </c>
      <c r="L29" s="12" t="s">
        <v>42</v>
      </c>
      <c r="M29" s="12">
        <f t="shared" si="0"/>
        <v>9660</v>
      </c>
    </row>
    <row r="30" spans="1:13" ht="32.25" customHeight="1">
      <c r="A30" s="37"/>
      <c r="B30" s="35" t="s">
        <v>103</v>
      </c>
      <c r="C30" s="30" t="s">
        <v>104</v>
      </c>
      <c r="D30" s="27" t="s">
        <v>80</v>
      </c>
      <c r="E30" s="28" t="s">
        <v>105</v>
      </c>
      <c r="F30" s="28" t="s">
        <v>19</v>
      </c>
      <c r="G30" s="27" t="s">
        <v>106</v>
      </c>
      <c r="H30" s="18"/>
      <c r="I30" s="21" t="s">
        <v>21</v>
      </c>
      <c r="J30" s="16" t="s">
        <v>22</v>
      </c>
      <c r="K30" s="12" t="s">
        <v>41</v>
      </c>
      <c r="L30" s="12" t="s">
        <v>25</v>
      </c>
      <c r="M30" s="12">
        <f t="shared" si="1"/>
        <v>4650</v>
      </c>
    </row>
    <row r="31" spans="1:13" ht="32.25" hidden="1" customHeight="1">
      <c r="A31" s="36">
        <v>17</v>
      </c>
      <c r="B31" s="28" t="s">
        <v>107</v>
      </c>
      <c r="C31" s="30" t="s">
        <v>108</v>
      </c>
      <c r="D31" s="27" t="s">
        <v>109</v>
      </c>
      <c r="E31" s="28" t="s">
        <v>110</v>
      </c>
      <c r="F31" s="28" t="s">
        <v>19</v>
      </c>
      <c r="G31" s="27" t="s">
        <v>111</v>
      </c>
      <c r="H31" s="18"/>
      <c r="I31" s="21" t="s">
        <v>21</v>
      </c>
      <c r="J31" s="16" t="s">
        <v>22</v>
      </c>
      <c r="K31" s="12" t="s">
        <v>112</v>
      </c>
      <c r="L31" s="12" t="s">
        <v>42</v>
      </c>
      <c r="M31" s="12">
        <f>1380*7</f>
        <v>9660</v>
      </c>
    </row>
    <row r="32" spans="1:13" ht="32.25" hidden="1" customHeight="1">
      <c r="A32" s="37"/>
      <c r="B32" s="28" t="s">
        <v>107</v>
      </c>
      <c r="C32" s="30" t="s">
        <v>108</v>
      </c>
      <c r="D32" s="27" t="s">
        <v>109</v>
      </c>
      <c r="E32" s="28" t="s">
        <v>110</v>
      </c>
      <c r="F32" s="28" t="s">
        <v>19</v>
      </c>
      <c r="G32" s="27" t="s">
        <v>111</v>
      </c>
      <c r="H32" s="18"/>
      <c r="I32" s="21" t="s">
        <v>21</v>
      </c>
      <c r="J32" s="16" t="s">
        <v>22</v>
      </c>
      <c r="K32" s="12" t="s">
        <v>112</v>
      </c>
      <c r="L32" s="12" t="s">
        <v>25</v>
      </c>
      <c r="M32" s="12">
        <f>1550*3</f>
        <v>4650</v>
      </c>
    </row>
    <row r="33" spans="1:13" ht="32.25" hidden="1" customHeight="1">
      <c r="A33" s="12">
        <v>18</v>
      </c>
      <c r="B33" s="28" t="s">
        <v>113</v>
      </c>
      <c r="C33" s="30" t="s">
        <v>114</v>
      </c>
      <c r="D33" s="27" t="s">
        <v>115</v>
      </c>
      <c r="E33" s="28" t="s">
        <v>116</v>
      </c>
      <c r="F33" s="28" t="s">
        <v>19</v>
      </c>
      <c r="G33" s="27" t="s">
        <v>117</v>
      </c>
      <c r="H33" s="18"/>
      <c r="I33" s="21" t="s">
        <v>21</v>
      </c>
      <c r="J33" s="16" t="s">
        <v>22</v>
      </c>
      <c r="K33" s="12" t="s">
        <v>70</v>
      </c>
      <c r="L33" s="12" t="s">
        <v>118</v>
      </c>
      <c r="M33" s="12">
        <f>VLOOKUP(B33,[1]Sheet2!$A$1:$G$65536,7,0)</f>
        <v>4140</v>
      </c>
    </row>
    <row r="34" spans="1:13" ht="32.25" hidden="1" customHeight="1">
      <c r="A34" s="12">
        <v>19</v>
      </c>
      <c r="B34" s="28" t="s">
        <v>119</v>
      </c>
      <c r="C34" s="30" t="s">
        <v>120</v>
      </c>
      <c r="D34" s="27" t="s">
        <v>121</v>
      </c>
      <c r="E34" s="28" t="s">
        <v>122</v>
      </c>
      <c r="F34" s="28" t="s">
        <v>19</v>
      </c>
      <c r="G34" s="27" t="s">
        <v>123</v>
      </c>
      <c r="H34" s="18"/>
      <c r="I34" s="21" t="s">
        <v>21</v>
      </c>
      <c r="J34" s="16" t="s">
        <v>22</v>
      </c>
      <c r="K34" s="12" t="s">
        <v>124</v>
      </c>
      <c r="L34" s="12" t="s">
        <v>125</v>
      </c>
      <c r="M34" s="12">
        <f>VLOOKUP(B34,[1]Sheet2!$A$1:$G$65536,7,0)</f>
        <v>8450</v>
      </c>
    </row>
    <row r="35" spans="1:13" ht="32.25" hidden="1" customHeight="1">
      <c r="A35" s="36">
        <v>20</v>
      </c>
      <c r="B35" s="28" t="s">
        <v>126</v>
      </c>
      <c r="C35" s="30" t="s">
        <v>127</v>
      </c>
      <c r="D35" s="27" t="s">
        <v>128</v>
      </c>
      <c r="E35" s="28" t="s">
        <v>110</v>
      </c>
      <c r="F35" s="28" t="s">
        <v>19</v>
      </c>
      <c r="G35" s="27" t="s">
        <v>129</v>
      </c>
      <c r="H35" s="18"/>
      <c r="I35" s="21" t="s">
        <v>21</v>
      </c>
      <c r="J35" s="16" t="s">
        <v>22</v>
      </c>
      <c r="K35" s="12" t="s">
        <v>41</v>
      </c>
      <c r="L35" s="12" t="s">
        <v>42</v>
      </c>
      <c r="M35" s="12">
        <f>1380*7</f>
        <v>9660</v>
      </c>
    </row>
    <row r="36" spans="1:13" ht="32.25" hidden="1" customHeight="1">
      <c r="A36" s="37"/>
      <c r="B36" s="28" t="s">
        <v>126</v>
      </c>
      <c r="C36" s="30" t="s">
        <v>127</v>
      </c>
      <c r="D36" s="27" t="s">
        <v>128</v>
      </c>
      <c r="E36" s="28" t="s">
        <v>110</v>
      </c>
      <c r="F36" s="28" t="s">
        <v>19</v>
      </c>
      <c r="G36" s="27" t="s">
        <v>129</v>
      </c>
      <c r="H36" s="18"/>
      <c r="I36" s="21" t="s">
        <v>21</v>
      </c>
      <c r="J36" s="16" t="s">
        <v>22</v>
      </c>
      <c r="K36" s="12" t="s">
        <v>41</v>
      </c>
      <c r="L36" s="12" t="s">
        <v>25</v>
      </c>
      <c r="M36" s="12">
        <f>1550*3</f>
        <v>4650</v>
      </c>
    </row>
    <row r="37" spans="1:13" ht="32.25" customHeight="1">
      <c r="A37" s="36">
        <v>21</v>
      </c>
      <c r="B37" s="35" t="s">
        <v>130</v>
      </c>
      <c r="C37" s="30" t="s">
        <v>131</v>
      </c>
      <c r="D37" s="27" t="s">
        <v>96</v>
      </c>
      <c r="E37" s="28" t="s">
        <v>132</v>
      </c>
      <c r="F37" s="28" t="s">
        <v>68</v>
      </c>
      <c r="G37" s="27" t="s">
        <v>133</v>
      </c>
      <c r="H37" s="18"/>
      <c r="I37" s="21" t="s">
        <v>21</v>
      </c>
      <c r="J37" s="16" t="s">
        <v>22</v>
      </c>
      <c r="K37" s="12" t="s">
        <v>41</v>
      </c>
      <c r="L37" s="12" t="s">
        <v>42</v>
      </c>
      <c r="M37" s="12">
        <f>1380*7</f>
        <v>9660</v>
      </c>
    </row>
    <row r="38" spans="1:13" ht="32.25" customHeight="1">
      <c r="A38" s="37"/>
      <c r="B38" s="35" t="s">
        <v>130</v>
      </c>
      <c r="C38" s="30" t="s">
        <v>131</v>
      </c>
      <c r="D38" s="27" t="s">
        <v>96</v>
      </c>
      <c r="E38" s="28" t="s">
        <v>132</v>
      </c>
      <c r="F38" s="28" t="s">
        <v>68</v>
      </c>
      <c r="G38" s="27" t="s">
        <v>133</v>
      </c>
      <c r="H38" s="18"/>
      <c r="I38" s="21" t="s">
        <v>21</v>
      </c>
      <c r="J38" s="16" t="s">
        <v>22</v>
      </c>
      <c r="K38" s="12" t="s">
        <v>41</v>
      </c>
      <c r="L38" s="12" t="s">
        <v>25</v>
      </c>
      <c r="M38" s="12">
        <f>1550*3</f>
        <v>4650</v>
      </c>
    </row>
    <row r="39" spans="1:13" ht="32.25" customHeight="1">
      <c r="A39" s="36">
        <v>22</v>
      </c>
      <c r="B39" s="35" t="s">
        <v>134</v>
      </c>
      <c r="C39" s="30" t="s">
        <v>135</v>
      </c>
      <c r="D39" s="27" t="s">
        <v>96</v>
      </c>
      <c r="E39" s="28" t="s">
        <v>136</v>
      </c>
      <c r="F39" s="28" t="s">
        <v>19</v>
      </c>
      <c r="G39" s="27" t="s">
        <v>137</v>
      </c>
      <c r="H39" s="18"/>
      <c r="I39" s="21" t="s">
        <v>21</v>
      </c>
      <c r="J39" s="16" t="s">
        <v>22</v>
      </c>
      <c r="K39" s="12" t="s">
        <v>41</v>
      </c>
      <c r="L39" s="12" t="s">
        <v>42</v>
      </c>
      <c r="M39" s="12">
        <f>1380*7</f>
        <v>9660</v>
      </c>
    </row>
    <row r="40" spans="1:13" ht="32.25" customHeight="1">
      <c r="A40" s="37"/>
      <c r="B40" s="35" t="s">
        <v>134</v>
      </c>
      <c r="C40" s="30" t="s">
        <v>135</v>
      </c>
      <c r="D40" s="27" t="s">
        <v>96</v>
      </c>
      <c r="E40" s="28" t="s">
        <v>136</v>
      </c>
      <c r="F40" s="28" t="s">
        <v>19</v>
      </c>
      <c r="G40" s="27" t="s">
        <v>137</v>
      </c>
      <c r="H40" s="18"/>
      <c r="I40" s="21" t="s">
        <v>21</v>
      </c>
      <c r="J40" s="16" t="s">
        <v>22</v>
      </c>
      <c r="K40" s="12" t="s">
        <v>41</v>
      </c>
      <c r="L40" s="12" t="s">
        <v>25</v>
      </c>
      <c r="M40" s="12">
        <f>1550*3</f>
        <v>4650</v>
      </c>
    </row>
    <row r="41" spans="1:13" ht="32.25" hidden="1" customHeight="1">
      <c r="A41" s="36">
        <v>23</v>
      </c>
      <c r="B41" s="28" t="s">
        <v>138</v>
      </c>
      <c r="C41" s="30" t="s">
        <v>139</v>
      </c>
      <c r="D41" s="27" t="s">
        <v>140</v>
      </c>
      <c r="E41" s="28" t="s">
        <v>141</v>
      </c>
      <c r="F41" s="28" t="s">
        <v>19</v>
      </c>
      <c r="G41" s="27" t="s">
        <v>142</v>
      </c>
      <c r="H41" s="18"/>
      <c r="I41" s="21" t="s">
        <v>21</v>
      </c>
      <c r="J41" s="16" t="s">
        <v>22</v>
      </c>
      <c r="K41" s="12" t="s">
        <v>41</v>
      </c>
      <c r="L41" s="12" t="s">
        <v>42</v>
      </c>
      <c r="M41" s="12">
        <f>1380*7</f>
        <v>9660</v>
      </c>
    </row>
    <row r="42" spans="1:13" ht="32.25" hidden="1" customHeight="1">
      <c r="A42" s="37"/>
      <c r="B42" s="28" t="s">
        <v>138</v>
      </c>
      <c r="C42" s="30" t="s">
        <v>139</v>
      </c>
      <c r="D42" s="27" t="s">
        <v>140</v>
      </c>
      <c r="E42" s="28" t="s">
        <v>141</v>
      </c>
      <c r="F42" s="28" t="s">
        <v>19</v>
      </c>
      <c r="G42" s="27" t="s">
        <v>142</v>
      </c>
      <c r="H42" s="18"/>
      <c r="I42" s="21" t="s">
        <v>21</v>
      </c>
      <c r="J42" s="16" t="s">
        <v>22</v>
      </c>
      <c r="K42" s="12" t="s">
        <v>41</v>
      </c>
      <c r="L42" s="12" t="s">
        <v>25</v>
      </c>
      <c r="M42" s="12">
        <f>1550*3</f>
        <v>4650</v>
      </c>
    </row>
    <row r="43" spans="1:13" ht="32.25" hidden="1" customHeight="1">
      <c r="A43" s="36">
        <v>24</v>
      </c>
      <c r="B43" s="28" t="s">
        <v>143</v>
      </c>
      <c r="C43" s="30" t="s">
        <v>144</v>
      </c>
      <c r="D43" s="27" t="s">
        <v>145</v>
      </c>
      <c r="E43" s="28" t="s">
        <v>141</v>
      </c>
      <c r="F43" s="28" t="s">
        <v>19</v>
      </c>
      <c r="G43" s="27" t="s">
        <v>146</v>
      </c>
      <c r="H43" s="18"/>
      <c r="I43" s="21" t="s">
        <v>21</v>
      </c>
      <c r="J43" s="16" t="s">
        <v>22</v>
      </c>
      <c r="K43" s="12" t="s">
        <v>41</v>
      </c>
      <c r="L43" s="12" t="s">
        <v>42</v>
      </c>
      <c r="M43" s="12">
        <f>1380*7</f>
        <v>9660</v>
      </c>
    </row>
    <row r="44" spans="1:13" ht="32.25" hidden="1" customHeight="1">
      <c r="A44" s="37"/>
      <c r="B44" s="28" t="s">
        <v>143</v>
      </c>
      <c r="C44" s="30" t="s">
        <v>144</v>
      </c>
      <c r="D44" s="27" t="s">
        <v>145</v>
      </c>
      <c r="E44" s="28" t="s">
        <v>141</v>
      </c>
      <c r="F44" s="28" t="s">
        <v>19</v>
      </c>
      <c r="G44" s="27" t="s">
        <v>146</v>
      </c>
      <c r="H44" s="18"/>
      <c r="I44" s="21" t="s">
        <v>21</v>
      </c>
      <c r="J44" s="16" t="s">
        <v>22</v>
      </c>
      <c r="K44" s="12" t="s">
        <v>41</v>
      </c>
      <c r="L44" s="12" t="s">
        <v>25</v>
      </c>
      <c r="M44" s="12">
        <f>1550*3</f>
        <v>4650</v>
      </c>
    </row>
    <row r="45" spans="1:13" ht="32.25" hidden="1" customHeight="1">
      <c r="A45" s="36">
        <v>25</v>
      </c>
      <c r="B45" s="28" t="s">
        <v>147</v>
      </c>
      <c r="C45" s="30" t="s">
        <v>148</v>
      </c>
      <c r="D45" s="27" t="s">
        <v>145</v>
      </c>
      <c r="E45" s="28" t="s">
        <v>141</v>
      </c>
      <c r="F45" s="28" t="s">
        <v>19</v>
      </c>
      <c r="G45" s="27" t="s">
        <v>146</v>
      </c>
      <c r="H45" s="18"/>
      <c r="I45" s="21" t="s">
        <v>21</v>
      </c>
      <c r="J45" s="16" t="s">
        <v>22</v>
      </c>
      <c r="K45" s="12" t="s">
        <v>41</v>
      </c>
      <c r="L45" s="12" t="s">
        <v>42</v>
      </c>
      <c r="M45" s="12">
        <f>1380*7</f>
        <v>9660</v>
      </c>
    </row>
    <row r="46" spans="1:13" ht="32.25" hidden="1" customHeight="1">
      <c r="A46" s="37"/>
      <c r="B46" s="28" t="s">
        <v>147</v>
      </c>
      <c r="C46" s="30" t="s">
        <v>148</v>
      </c>
      <c r="D46" s="27" t="s">
        <v>145</v>
      </c>
      <c r="E46" s="28" t="s">
        <v>141</v>
      </c>
      <c r="F46" s="28" t="s">
        <v>19</v>
      </c>
      <c r="G46" s="27" t="s">
        <v>146</v>
      </c>
      <c r="H46" s="18"/>
      <c r="I46" s="21" t="s">
        <v>21</v>
      </c>
      <c r="J46" s="16" t="s">
        <v>22</v>
      </c>
      <c r="K46" s="12" t="s">
        <v>41</v>
      </c>
      <c r="L46" s="12" t="s">
        <v>25</v>
      </c>
      <c r="M46" s="12">
        <f>1550*3</f>
        <v>4650</v>
      </c>
    </row>
    <row r="47" spans="1:13" ht="32.25" hidden="1" customHeight="1">
      <c r="A47" s="12">
        <v>26</v>
      </c>
      <c r="B47" s="28" t="s">
        <v>149</v>
      </c>
      <c r="C47" s="30" t="s">
        <v>150</v>
      </c>
      <c r="D47" s="27" t="s">
        <v>96</v>
      </c>
      <c r="E47" s="28" t="s">
        <v>151</v>
      </c>
      <c r="F47" s="28" t="s">
        <v>75</v>
      </c>
      <c r="G47" s="27" t="s">
        <v>133</v>
      </c>
      <c r="H47" s="18"/>
      <c r="I47" s="21" t="s">
        <v>21</v>
      </c>
      <c r="J47" s="16" t="s">
        <v>22</v>
      </c>
      <c r="K47" s="12" t="s">
        <v>48</v>
      </c>
      <c r="L47" s="12" t="s">
        <v>152</v>
      </c>
      <c r="M47" s="12">
        <f>VLOOKUP(B47,[1]Sheet2!$A$1:$G$65536,7,0)</f>
        <v>4140</v>
      </c>
    </row>
    <row r="48" spans="1:13" ht="32.25" hidden="1" customHeight="1">
      <c r="A48" s="36">
        <v>27</v>
      </c>
      <c r="B48" s="28" t="s">
        <v>153</v>
      </c>
      <c r="C48" s="30" t="s">
        <v>154</v>
      </c>
      <c r="D48" s="27" t="s">
        <v>87</v>
      </c>
      <c r="E48" s="28" t="s">
        <v>155</v>
      </c>
      <c r="F48" s="28" t="s">
        <v>19</v>
      </c>
      <c r="G48" s="27" t="s">
        <v>88</v>
      </c>
      <c r="H48" s="18"/>
      <c r="I48" s="21" t="s">
        <v>21</v>
      </c>
      <c r="J48" s="16" t="s">
        <v>22</v>
      </c>
      <c r="K48" s="12" t="s">
        <v>41</v>
      </c>
      <c r="L48" s="12" t="s">
        <v>42</v>
      </c>
      <c r="M48" s="12">
        <f>1380*7</f>
        <v>9660</v>
      </c>
    </row>
    <row r="49" spans="1:13" ht="32.25" hidden="1" customHeight="1">
      <c r="A49" s="37"/>
      <c r="B49" s="28" t="s">
        <v>153</v>
      </c>
      <c r="C49" s="30" t="s">
        <v>154</v>
      </c>
      <c r="D49" s="27" t="s">
        <v>87</v>
      </c>
      <c r="E49" s="28" t="s">
        <v>155</v>
      </c>
      <c r="F49" s="28" t="s">
        <v>19</v>
      </c>
      <c r="G49" s="27" t="s">
        <v>88</v>
      </c>
      <c r="H49" s="18"/>
      <c r="I49" s="21" t="s">
        <v>21</v>
      </c>
      <c r="J49" s="16" t="s">
        <v>22</v>
      </c>
      <c r="K49" s="12" t="s">
        <v>41</v>
      </c>
      <c r="L49" s="12" t="s">
        <v>25</v>
      </c>
      <c r="M49" s="12">
        <f>1550*3</f>
        <v>4650</v>
      </c>
    </row>
    <row r="50" spans="1:13" ht="32.25" hidden="1" customHeight="1">
      <c r="A50" s="36">
        <v>28</v>
      </c>
      <c r="B50" s="28" t="s">
        <v>156</v>
      </c>
      <c r="C50" s="30" t="s">
        <v>157</v>
      </c>
      <c r="D50" s="27" t="s">
        <v>158</v>
      </c>
      <c r="E50" s="28" t="s">
        <v>159</v>
      </c>
      <c r="F50" s="28" t="s">
        <v>19</v>
      </c>
      <c r="G50" s="27" t="s">
        <v>160</v>
      </c>
      <c r="H50" s="18"/>
      <c r="I50" s="21" t="s">
        <v>21</v>
      </c>
      <c r="J50" s="16" t="s">
        <v>22</v>
      </c>
      <c r="K50" s="12" t="s">
        <v>41</v>
      </c>
      <c r="L50" s="12" t="s">
        <v>42</v>
      </c>
      <c r="M50" s="12">
        <f>1380*7</f>
        <v>9660</v>
      </c>
    </row>
    <row r="51" spans="1:13" ht="32.25" hidden="1" customHeight="1">
      <c r="A51" s="37"/>
      <c r="B51" s="28" t="s">
        <v>156</v>
      </c>
      <c r="C51" s="30" t="s">
        <v>157</v>
      </c>
      <c r="D51" s="27" t="s">
        <v>158</v>
      </c>
      <c r="E51" s="28" t="s">
        <v>159</v>
      </c>
      <c r="F51" s="28" t="s">
        <v>19</v>
      </c>
      <c r="G51" s="27" t="s">
        <v>160</v>
      </c>
      <c r="H51" s="18"/>
      <c r="I51" s="21" t="s">
        <v>21</v>
      </c>
      <c r="J51" s="16" t="s">
        <v>22</v>
      </c>
      <c r="K51" s="12" t="s">
        <v>41</v>
      </c>
      <c r="L51" s="12" t="s">
        <v>25</v>
      </c>
      <c r="M51" s="12">
        <f>1550*3</f>
        <v>4650</v>
      </c>
    </row>
    <row r="52" spans="1:13" ht="32.25" hidden="1" customHeight="1">
      <c r="A52" s="36">
        <v>29</v>
      </c>
      <c r="B52" s="28" t="s">
        <v>161</v>
      </c>
      <c r="C52" s="30" t="s">
        <v>162</v>
      </c>
      <c r="D52" s="27" t="s">
        <v>163</v>
      </c>
      <c r="E52" s="28" t="s">
        <v>164</v>
      </c>
      <c r="F52" s="28" t="s">
        <v>19</v>
      </c>
      <c r="G52" s="27" t="s">
        <v>165</v>
      </c>
      <c r="H52" s="18"/>
      <c r="I52" s="21" t="s">
        <v>21</v>
      </c>
      <c r="J52" s="16" t="s">
        <v>22</v>
      </c>
      <c r="K52" s="12" t="s">
        <v>41</v>
      </c>
      <c r="L52" s="12" t="s">
        <v>42</v>
      </c>
      <c r="M52" s="12">
        <f>1380*7</f>
        <v>9660</v>
      </c>
    </row>
    <row r="53" spans="1:13" ht="32.25" hidden="1" customHeight="1">
      <c r="A53" s="37"/>
      <c r="B53" s="28" t="s">
        <v>161</v>
      </c>
      <c r="C53" s="30" t="s">
        <v>162</v>
      </c>
      <c r="D53" s="27" t="s">
        <v>163</v>
      </c>
      <c r="E53" s="28" t="s">
        <v>164</v>
      </c>
      <c r="F53" s="28" t="s">
        <v>19</v>
      </c>
      <c r="G53" s="27" t="s">
        <v>165</v>
      </c>
      <c r="H53" s="18"/>
      <c r="I53" s="21" t="s">
        <v>21</v>
      </c>
      <c r="J53" s="16" t="s">
        <v>22</v>
      </c>
      <c r="K53" s="12" t="s">
        <v>41</v>
      </c>
      <c r="L53" s="12" t="s">
        <v>25</v>
      </c>
      <c r="M53" s="12">
        <f>1550*3</f>
        <v>4650</v>
      </c>
    </row>
    <row r="54" spans="1:13" ht="32.25" customHeight="1">
      <c r="A54" s="36">
        <v>30</v>
      </c>
      <c r="B54" s="35" t="s">
        <v>166</v>
      </c>
      <c r="C54" s="30" t="s">
        <v>167</v>
      </c>
      <c r="D54" s="27" t="s">
        <v>115</v>
      </c>
      <c r="E54" s="28" t="s">
        <v>168</v>
      </c>
      <c r="F54" s="28" t="s">
        <v>19</v>
      </c>
      <c r="G54" s="27" t="s">
        <v>117</v>
      </c>
      <c r="H54" s="18"/>
      <c r="I54" s="21" t="s">
        <v>21</v>
      </c>
      <c r="J54" s="16" t="s">
        <v>22</v>
      </c>
      <c r="K54" s="12" t="s">
        <v>41</v>
      </c>
      <c r="L54" s="12" t="s">
        <v>42</v>
      </c>
      <c r="M54" s="12">
        <f>1380*7</f>
        <v>9660</v>
      </c>
    </row>
    <row r="55" spans="1:13" ht="32.25" customHeight="1">
      <c r="A55" s="37"/>
      <c r="B55" s="35" t="s">
        <v>166</v>
      </c>
      <c r="C55" s="30" t="s">
        <v>167</v>
      </c>
      <c r="D55" s="27" t="s">
        <v>115</v>
      </c>
      <c r="E55" s="28" t="s">
        <v>168</v>
      </c>
      <c r="F55" s="28" t="s">
        <v>19</v>
      </c>
      <c r="G55" s="27" t="s">
        <v>117</v>
      </c>
      <c r="H55" s="18"/>
      <c r="I55" s="21" t="s">
        <v>21</v>
      </c>
      <c r="J55" s="16" t="s">
        <v>22</v>
      </c>
      <c r="K55" s="12" t="s">
        <v>41</v>
      </c>
      <c r="L55" s="12" t="s">
        <v>25</v>
      </c>
      <c r="M55" s="12">
        <f>1550*3</f>
        <v>4650</v>
      </c>
    </row>
    <row r="56" spans="1:13" ht="32.25" hidden="1" customHeight="1">
      <c r="A56" s="36">
        <v>31</v>
      </c>
      <c r="B56" s="28" t="s">
        <v>169</v>
      </c>
      <c r="C56" s="30" t="s">
        <v>170</v>
      </c>
      <c r="D56" s="27" t="s">
        <v>45</v>
      </c>
      <c r="E56" s="28" t="s">
        <v>171</v>
      </c>
      <c r="F56" s="28" t="s">
        <v>33</v>
      </c>
      <c r="G56" s="27" t="s">
        <v>47</v>
      </c>
      <c r="H56" s="18"/>
      <c r="I56" s="21" t="s">
        <v>21</v>
      </c>
      <c r="J56" s="16" t="s">
        <v>22</v>
      </c>
      <c r="K56" s="12" t="s">
        <v>41</v>
      </c>
      <c r="L56" s="12" t="s">
        <v>42</v>
      </c>
      <c r="M56" s="12">
        <f>1380*7</f>
        <v>9660</v>
      </c>
    </row>
    <row r="57" spans="1:13" ht="32.25" hidden="1" customHeight="1">
      <c r="A57" s="37"/>
      <c r="B57" s="28" t="s">
        <v>169</v>
      </c>
      <c r="C57" s="30" t="s">
        <v>170</v>
      </c>
      <c r="D57" s="27" t="s">
        <v>45</v>
      </c>
      <c r="E57" s="28" t="s">
        <v>171</v>
      </c>
      <c r="F57" s="28" t="s">
        <v>33</v>
      </c>
      <c r="G57" s="27" t="s">
        <v>47</v>
      </c>
      <c r="H57" s="18"/>
      <c r="I57" s="21" t="s">
        <v>21</v>
      </c>
      <c r="J57" s="16" t="s">
        <v>22</v>
      </c>
      <c r="K57" s="12" t="s">
        <v>41</v>
      </c>
      <c r="L57" s="12" t="s">
        <v>25</v>
      </c>
      <c r="M57" s="12">
        <f>1550*3</f>
        <v>4650</v>
      </c>
    </row>
    <row r="58" spans="1:13" ht="32.25" customHeight="1">
      <c r="A58" s="36">
        <v>32</v>
      </c>
      <c r="B58" s="35" t="s">
        <v>172</v>
      </c>
      <c r="C58" s="30" t="s">
        <v>173</v>
      </c>
      <c r="D58" s="27" t="s">
        <v>174</v>
      </c>
      <c r="E58" s="28" t="s">
        <v>175</v>
      </c>
      <c r="F58" s="28" t="s">
        <v>68</v>
      </c>
      <c r="G58" s="27" t="s">
        <v>176</v>
      </c>
      <c r="H58" s="18"/>
      <c r="I58" s="21" t="s">
        <v>21</v>
      </c>
      <c r="J58" s="16" t="s">
        <v>22</v>
      </c>
      <c r="K58" s="12" t="s">
        <v>41</v>
      </c>
      <c r="L58" s="12" t="s">
        <v>42</v>
      </c>
      <c r="M58" s="12">
        <f>1380*7</f>
        <v>9660</v>
      </c>
    </row>
    <row r="59" spans="1:13" ht="32.25" customHeight="1">
      <c r="A59" s="37"/>
      <c r="B59" s="35" t="s">
        <v>172</v>
      </c>
      <c r="C59" s="30" t="s">
        <v>173</v>
      </c>
      <c r="D59" s="27" t="s">
        <v>174</v>
      </c>
      <c r="E59" s="28" t="s">
        <v>175</v>
      </c>
      <c r="F59" s="28" t="s">
        <v>68</v>
      </c>
      <c r="G59" s="27" t="s">
        <v>176</v>
      </c>
      <c r="H59" s="18"/>
      <c r="I59" s="21" t="s">
        <v>21</v>
      </c>
      <c r="J59" s="16" t="s">
        <v>22</v>
      </c>
      <c r="K59" s="12" t="s">
        <v>41</v>
      </c>
      <c r="L59" s="12" t="s">
        <v>25</v>
      </c>
      <c r="M59" s="12">
        <f>1550*3</f>
        <v>4650</v>
      </c>
    </row>
    <row r="60" spans="1:13" ht="32.25" hidden="1" customHeight="1">
      <c r="A60" s="36">
        <v>33</v>
      </c>
      <c r="B60" s="28" t="s">
        <v>177</v>
      </c>
      <c r="C60" s="30" t="s">
        <v>178</v>
      </c>
      <c r="D60" s="27" t="s">
        <v>96</v>
      </c>
      <c r="E60" s="28" t="s">
        <v>179</v>
      </c>
      <c r="F60" s="28" t="s">
        <v>19</v>
      </c>
      <c r="G60" s="27" t="s">
        <v>137</v>
      </c>
      <c r="H60" s="18"/>
      <c r="I60" s="21" t="s">
        <v>21</v>
      </c>
      <c r="J60" s="16" t="s">
        <v>22</v>
      </c>
      <c r="K60" s="12" t="s">
        <v>41</v>
      </c>
      <c r="L60" s="12" t="s">
        <v>42</v>
      </c>
      <c r="M60" s="12">
        <f t="shared" ref="M60:M65" si="2">1380*7</f>
        <v>9660</v>
      </c>
    </row>
    <row r="61" spans="1:13" ht="32.25" hidden="1" customHeight="1">
      <c r="A61" s="37"/>
      <c r="B61" s="28" t="s">
        <v>177</v>
      </c>
      <c r="C61" s="30" t="s">
        <v>178</v>
      </c>
      <c r="D61" s="27" t="s">
        <v>96</v>
      </c>
      <c r="E61" s="28" t="s">
        <v>179</v>
      </c>
      <c r="F61" s="28" t="s">
        <v>19</v>
      </c>
      <c r="G61" s="27" t="s">
        <v>137</v>
      </c>
      <c r="H61" s="18"/>
      <c r="I61" s="21" t="s">
        <v>21</v>
      </c>
      <c r="J61" s="16" t="s">
        <v>22</v>
      </c>
      <c r="K61" s="12" t="s">
        <v>41</v>
      </c>
      <c r="L61" s="12" t="s">
        <v>25</v>
      </c>
      <c r="M61" s="12">
        <f t="shared" ref="M61:M66" si="3">1550*3</f>
        <v>4650</v>
      </c>
    </row>
    <row r="62" spans="1:13" ht="32.25" hidden="1" customHeight="1">
      <c r="A62" s="12">
        <v>34</v>
      </c>
      <c r="B62" s="28" t="s">
        <v>180</v>
      </c>
      <c r="C62" s="30" t="s">
        <v>181</v>
      </c>
      <c r="D62" s="27" t="s">
        <v>45</v>
      </c>
      <c r="E62" s="28" t="s">
        <v>182</v>
      </c>
      <c r="F62" s="28" t="s">
        <v>19</v>
      </c>
      <c r="G62" s="27" t="s">
        <v>47</v>
      </c>
      <c r="H62" s="18"/>
      <c r="I62" s="21" t="s">
        <v>21</v>
      </c>
      <c r="J62" s="16" t="s">
        <v>22</v>
      </c>
      <c r="K62" s="12" t="s">
        <v>70</v>
      </c>
      <c r="L62" s="12" t="s">
        <v>183</v>
      </c>
      <c r="M62" s="12">
        <f>VLOOKUP(B62,[1]Sheet2!$A$1:$G$65536,7,0)</f>
        <v>8450</v>
      </c>
    </row>
    <row r="63" spans="1:13" ht="32.25" hidden="1" customHeight="1">
      <c r="A63" s="36">
        <v>35</v>
      </c>
      <c r="B63" s="28" t="s">
        <v>184</v>
      </c>
      <c r="C63" s="30" t="s">
        <v>185</v>
      </c>
      <c r="D63" s="27" t="s">
        <v>87</v>
      </c>
      <c r="E63" s="28" t="s">
        <v>186</v>
      </c>
      <c r="F63" s="28" t="s">
        <v>187</v>
      </c>
      <c r="G63" s="27" t="s">
        <v>188</v>
      </c>
      <c r="H63" s="18"/>
      <c r="I63" s="21" t="s">
        <v>21</v>
      </c>
      <c r="J63" s="16" t="s">
        <v>22</v>
      </c>
      <c r="K63" s="12" t="s">
        <v>41</v>
      </c>
      <c r="L63" s="12" t="s">
        <v>42</v>
      </c>
      <c r="M63" s="12">
        <f t="shared" si="2"/>
        <v>9660</v>
      </c>
    </row>
    <row r="64" spans="1:13" ht="32.25" hidden="1" customHeight="1">
      <c r="A64" s="37"/>
      <c r="B64" s="28" t="s">
        <v>184</v>
      </c>
      <c r="C64" s="30" t="s">
        <v>185</v>
      </c>
      <c r="D64" s="27" t="s">
        <v>87</v>
      </c>
      <c r="E64" s="28" t="s">
        <v>186</v>
      </c>
      <c r="F64" s="28" t="s">
        <v>187</v>
      </c>
      <c r="G64" s="27" t="s">
        <v>188</v>
      </c>
      <c r="H64" s="18"/>
      <c r="I64" s="21" t="s">
        <v>21</v>
      </c>
      <c r="J64" s="16" t="s">
        <v>22</v>
      </c>
      <c r="K64" s="12" t="s">
        <v>41</v>
      </c>
      <c r="L64" s="12" t="s">
        <v>25</v>
      </c>
      <c r="M64" s="12">
        <f t="shared" si="3"/>
        <v>4650</v>
      </c>
    </row>
    <row r="65" spans="1:13" ht="32.25" hidden="1" customHeight="1">
      <c r="A65" s="36">
        <v>36</v>
      </c>
      <c r="B65" s="28" t="s">
        <v>189</v>
      </c>
      <c r="C65" s="30" t="s">
        <v>190</v>
      </c>
      <c r="D65" s="27" t="s">
        <v>191</v>
      </c>
      <c r="E65" s="28" t="s">
        <v>179</v>
      </c>
      <c r="F65" s="28" t="s">
        <v>19</v>
      </c>
      <c r="G65" s="27" t="s">
        <v>192</v>
      </c>
      <c r="H65" s="18"/>
      <c r="I65" s="21" t="s">
        <v>21</v>
      </c>
      <c r="J65" s="16" t="s">
        <v>22</v>
      </c>
      <c r="K65" s="12" t="s">
        <v>41</v>
      </c>
      <c r="L65" s="12" t="s">
        <v>42</v>
      </c>
      <c r="M65" s="12">
        <f t="shared" si="2"/>
        <v>9660</v>
      </c>
    </row>
    <row r="66" spans="1:13" ht="32.25" hidden="1" customHeight="1">
      <c r="A66" s="37"/>
      <c r="B66" s="28" t="s">
        <v>189</v>
      </c>
      <c r="C66" s="30" t="s">
        <v>190</v>
      </c>
      <c r="D66" s="27" t="s">
        <v>191</v>
      </c>
      <c r="E66" s="28" t="s">
        <v>179</v>
      </c>
      <c r="F66" s="28" t="s">
        <v>19</v>
      </c>
      <c r="G66" s="27" t="s">
        <v>192</v>
      </c>
      <c r="H66" s="18"/>
      <c r="I66" s="21" t="s">
        <v>21</v>
      </c>
      <c r="J66" s="16" t="s">
        <v>22</v>
      </c>
      <c r="K66" s="12" t="s">
        <v>41</v>
      </c>
      <c r="L66" s="12" t="s">
        <v>25</v>
      </c>
      <c r="M66" s="12">
        <f t="shared" si="3"/>
        <v>4650</v>
      </c>
    </row>
    <row r="67" spans="1:13" ht="32.25" hidden="1" customHeight="1">
      <c r="A67" s="36">
        <v>37</v>
      </c>
      <c r="B67" s="28" t="s">
        <v>193</v>
      </c>
      <c r="C67" s="30" t="s">
        <v>194</v>
      </c>
      <c r="D67" s="27" t="s">
        <v>195</v>
      </c>
      <c r="E67" s="28" t="s">
        <v>196</v>
      </c>
      <c r="F67" s="28" t="s">
        <v>19</v>
      </c>
      <c r="G67" s="27" t="s">
        <v>197</v>
      </c>
      <c r="H67" s="18"/>
      <c r="I67" s="21" t="s">
        <v>21</v>
      </c>
      <c r="J67" s="16" t="s">
        <v>22</v>
      </c>
      <c r="K67" s="12" t="s">
        <v>41</v>
      </c>
      <c r="L67" s="12" t="s">
        <v>42</v>
      </c>
      <c r="M67" s="12">
        <f>1380*7</f>
        <v>9660</v>
      </c>
    </row>
    <row r="68" spans="1:13" ht="32.25" hidden="1" customHeight="1">
      <c r="A68" s="37"/>
      <c r="B68" s="28" t="s">
        <v>193</v>
      </c>
      <c r="C68" s="30" t="s">
        <v>194</v>
      </c>
      <c r="D68" s="27" t="s">
        <v>195</v>
      </c>
      <c r="E68" s="28" t="s">
        <v>196</v>
      </c>
      <c r="F68" s="28" t="s">
        <v>19</v>
      </c>
      <c r="G68" s="27" t="s">
        <v>197</v>
      </c>
      <c r="H68" s="18"/>
      <c r="I68" s="21" t="s">
        <v>21</v>
      </c>
      <c r="J68" s="16" t="s">
        <v>22</v>
      </c>
      <c r="K68" s="12" t="s">
        <v>41</v>
      </c>
      <c r="L68" s="12" t="s">
        <v>25</v>
      </c>
      <c r="M68" s="12">
        <f>1550*3</f>
        <v>4650</v>
      </c>
    </row>
    <row r="69" spans="1:13" ht="32.25" hidden="1" customHeight="1">
      <c r="A69" s="36">
        <v>38</v>
      </c>
      <c r="B69" s="31" t="s">
        <v>198</v>
      </c>
      <c r="C69" s="30" t="s">
        <v>199</v>
      </c>
      <c r="D69" s="27" t="s">
        <v>140</v>
      </c>
      <c r="E69" s="28" t="s">
        <v>200</v>
      </c>
      <c r="F69" s="28" t="s">
        <v>19</v>
      </c>
      <c r="G69" s="27" t="s">
        <v>142</v>
      </c>
      <c r="H69" s="18"/>
      <c r="I69" s="21" t="s">
        <v>21</v>
      </c>
      <c r="J69" s="16" t="s">
        <v>22</v>
      </c>
      <c r="K69" s="12" t="s">
        <v>41</v>
      </c>
      <c r="L69" s="12" t="s">
        <v>42</v>
      </c>
      <c r="M69" s="12">
        <f>1380*7</f>
        <v>9660</v>
      </c>
    </row>
    <row r="70" spans="1:13" ht="32.25" hidden="1" customHeight="1">
      <c r="A70" s="37"/>
      <c r="B70" s="31" t="s">
        <v>198</v>
      </c>
      <c r="C70" s="30" t="s">
        <v>199</v>
      </c>
      <c r="D70" s="27" t="s">
        <v>140</v>
      </c>
      <c r="E70" s="28" t="s">
        <v>200</v>
      </c>
      <c r="F70" s="28" t="s">
        <v>19</v>
      </c>
      <c r="G70" s="27" t="s">
        <v>142</v>
      </c>
      <c r="H70" s="18"/>
      <c r="I70" s="21" t="s">
        <v>21</v>
      </c>
      <c r="J70" s="16" t="s">
        <v>22</v>
      </c>
      <c r="K70" s="12" t="s">
        <v>41</v>
      </c>
      <c r="L70" s="12" t="s">
        <v>25</v>
      </c>
      <c r="M70" s="12">
        <f>1550*3</f>
        <v>4650</v>
      </c>
    </row>
    <row r="71" spans="1:13" ht="32.25" hidden="1" customHeight="1">
      <c r="A71" s="36">
        <v>39</v>
      </c>
      <c r="B71" s="28" t="s">
        <v>134</v>
      </c>
      <c r="C71" s="30" t="s">
        <v>201</v>
      </c>
      <c r="D71" s="27" t="s">
        <v>202</v>
      </c>
      <c r="E71" s="28" t="s">
        <v>203</v>
      </c>
      <c r="F71" s="28" t="s">
        <v>19</v>
      </c>
      <c r="G71" s="27" t="s">
        <v>204</v>
      </c>
      <c r="H71" s="18"/>
      <c r="I71" s="21" t="s">
        <v>21</v>
      </c>
      <c r="J71" s="16" t="s">
        <v>22</v>
      </c>
      <c r="K71" s="12" t="s">
        <v>41</v>
      </c>
      <c r="L71" s="12" t="s">
        <v>42</v>
      </c>
      <c r="M71" s="12">
        <f>1380*7</f>
        <v>9660</v>
      </c>
    </row>
    <row r="72" spans="1:13" ht="32.25" hidden="1" customHeight="1">
      <c r="A72" s="37"/>
      <c r="B72" s="28" t="s">
        <v>134</v>
      </c>
      <c r="C72" s="30" t="s">
        <v>201</v>
      </c>
      <c r="D72" s="27" t="s">
        <v>202</v>
      </c>
      <c r="E72" s="28" t="s">
        <v>203</v>
      </c>
      <c r="F72" s="28" t="s">
        <v>19</v>
      </c>
      <c r="G72" s="27" t="s">
        <v>204</v>
      </c>
      <c r="H72" s="18"/>
      <c r="I72" s="21" t="s">
        <v>21</v>
      </c>
      <c r="J72" s="16" t="s">
        <v>22</v>
      </c>
      <c r="K72" s="12" t="s">
        <v>41</v>
      </c>
      <c r="L72" s="12" t="s">
        <v>25</v>
      </c>
      <c r="M72" s="12">
        <f>1550*3</f>
        <v>4650</v>
      </c>
    </row>
    <row r="73" spans="1:13" ht="32.25" hidden="1" customHeight="1">
      <c r="A73" s="36">
        <v>40</v>
      </c>
      <c r="B73" s="28" t="s">
        <v>205</v>
      </c>
      <c r="C73" s="30" t="s">
        <v>206</v>
      </c>
      <c r="D73" s="27" t="s">
        <v>195</v>
      </c>
      <c r="E73" s="28" t="s">
        <v>164</v>
      </c>
      <c r="F73" s="28" t="s">
        <v>19</v>
      </c>
      <c r="G73" s="27" t="s">
        <v>197</v>
      </c>
      <c r="H73" s="18"/>
      <c r="I73" s="21" t="s">
        <v>21</v>
      </c>
      <c r="J73" s="16" t="s">
        <v>22</v>
      </c>
      <c r="K73" s="12" t="s">
        <v>41</v>
      </c>
      <c r="L73" s="12" t="s">
        <v>42</v>
      </c>
      <c r="M73" s="12">
        <f>1380*7</f>
        <v>9660</v>
      </c>
    </row>
    <row r="74" spans="1:13" ht="32.25" hidden="1" customHeight="1">
      <c r="A74" s="37"/>
      <c r="B74" s="28" t="s">
        <v>205</v>
      </c>
      <c r="C74" s="30" t="s">
        <v>206</v>
      </c>
      <c r="D74" s="27" t="s">
        <v>195</v>
      </c>
      <c r="E74" s="28" t="s">
        <v>164</v>
      </c>
      <c r="F74" s="28" t="s">
        <v>19</v>
      </c>
      <c r="G74" s="27" t="s">
        <v>197</v>
      </c>
      <c r="H74" s="18"/>
      <c r="I74" s="21" t="s">
        <v>21</v>
      </c>
      <c r="J74" s="16" t="s">
        <v>22</v>
      </c>
      <c r="K74" s="12" t="s">
        <v>41</v>
      </c>
      <c r="L74" s="12" t="s">
        <v>25</v>
      </c>
      <c r="M74" s="12">
        <f>1550*3</f>
        <v>4650</v>
      </c>
    </row>
    <row r="75" spans="1:13" ht="32.25" hidden="1" customHeight="1">
      <c r="A75" s="36">
        <v>41</v>
      </c>
      <c r="B75" s="28" t="s">
        <v>207</v>
      </c>
      <c r="C75" s="30" t="s">
        <v>208</v>
      </c>
      <c r="D75" s="27" t="s">
        <v>209</v>
      </c>
      <c r="E75" s="28" t="s">
        <v>164</v>
      </c>
      <c r="F75" s="28" t="s">
        <v>19</v>
      </c>
      <c r="G75" s="27" t="s">
        <v>210</v>
      </c>
      <c r="H75" s="18"/>
      <c r="I75" s="21" t="s">
        <v>21</v>
      </c>
      <c r="J75" s="16" t="s">
        <v>22</v>
      </c>
      <c r="K75" s="12" t="s">
        <v>41</v>
      </c>
      <c r="L75" s="12" t="s">
        <v>42</v>
      </c>
      <c r="M75" s="12">
        <f>1380*7</f>
        <v>9660</v>
      </c>
    </row>
    <row r="76" spans="1:13" ht="32.25" hidden="1" customHeight="1">
      <c r="A76" s="37"/>
      <c r="B76" s="28" t="s">
        <v>207</v>
      </c>
      <c r="C76" s="30" t="s">
        <v>208</v>
      </c>
      <c r="D76" s="27" t="s">
        <v>209</v>
      </c>
      <c r="E76" s="28" t="s">
        <v>164</v>
      </c>
      <c r="F76" s="28" t="s">
        <v>19</v>
      </c>
      <c r="G76" s="27" t="s">
        <v>210</v>
      </c>
      <c r="H76" s="18"/>
      <c r="I76" s="21" t="s">
        <v>21</v>
      </c>
      <c r="J76" s="16" t="s">
        <v>22</v>
      </c>
      <c r="K76" s="12" t="s">
        <v>41</v>
      </c>
      <c r="L76" s="12" t="s">
        <v>25</v>
      </c>
      <c r="M76" s="12">
        <f>1550*3</f>
        <v>4650</v>
      </c>
    </row>
    <row r="77" spans="1:13" ht="32.25" hidden="1" customHeight="1">
      <c r="A77" s="12">
        <v>42</v>
      </c>
      <c r="B77" s="25" t="s">
        <v>211</v>
      </c>
      <c r="C77" s="26" t="s">
        <v>212</v>
      </c>
      <c r="D77" s="27" t="s">
        <v>115</v>
      </c>
      <c r="E77" s="32" t="s">
        <v>213</v>
      </c>
      <c r="F77" s="28" t="s">
        <v>33</v>
      </c>
      <c r="G77" s="27" t="s">
        <v>117</v>
      </c>
      <c r="H77" s="19"/>
      <c r="I77" s="21" t="s">
        <v>21</v>
      </c>
      <c r="J77" s="16" t="s">
        <v>22</v>
      </c>
      <c r="K77" s="12" t="s">
        <v>214</v>
      </c>
      <c r="L77" s="12" t="s">
        <v>215</v>
      </c>
      <c r="M77" s="12">
        <f>VLOOKUP(B77,[1]Sheet2!$A$1:$G$65536,7,0)</f>
        <v>2760</v>
      </c>
    </row>
    <row r="78" spans="1:13" ht="32.25" hidden="1" customHeight="1">
      <c r="A78" s="23" t="s">
        <v>216</v>
      </c>
      <c r="B78" s="23"/>
      <c r="C78" s="20"/>
      <c r="D78" s="27" t="s">
        <v>217</v>
      </c>
      <c r="E78" s="23"/>
      <c r="F78" s="23"/>
      <c r="G78" s="27"/>
      <c r="H78" s="23"/>
      <c r="I78" s="23"/>
      <c r="J78" s="23"/>
      <c r="K78" s="23"/>
      <c r="L78" s="23"/>
      <c r="M78" s="23">
        <f>SUM(M4:M77)</f>
        <v>522250</v>
      </c>
    </row>
    <row r="79" spans="1:13" ht="32.25" customHeight="1"/>
    <row r="80" spans="1:13" ht="32.25" customHeight="1"/>
    <row r="81" ht="32.25" customHeight="1"/>
    <row r="82" ht="32.25" customHeight="1"/>
    <row r="83" ht="32.25" customHeight="1"/>
    <row r="84" ht="32.25" customHeight="1"/>
    <row r="85" ht="32.25" customHeight="1"/>
    <row r="86" ht="32.25" customHeight="1"/>
    <row r="87" ht="24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</sheetData>
  <sheetCalcPr fullCalcOnLoad="1"/>
  <autoFilter ref="A3:M78">
    <filterColumn colId="1">
      <colorFilter dxfId="8"/>
    </filterColumn>
  </autoFilter>
  <mergeCells count="34">
    <mergeCell ref="A18:A19"/>
    <mergeCell ref="A20:A21"/>
    <mergeCell ref="A8:A9"/>
    <mergeCell ref="A37:A38"/>
    <mergeCell ref="A39:A40"/>
    <mergeCell ref="A41:A42"/>
    <mergeCell ref="A1:M1"/>
    <mergeCell ref="A2:J2"/>
    <mergeCell ref="A4:A5"/>
    <mergeCell ref="A6:A7"/>
    <mergeCell ref="A12:A13"/>
    <mergeCell ref="A14:A15"/>
    <mergeCell ref="A43:A44"/>
    <mergeCell ref="A22:A23"/>
    <mergeCell ref="A24:A25"/>
    <mergeCell ref="A26:A27"/>
    <mergeCell ref="A29:A30"/>
    <mergeCell ref="A31:A32"/>
    <mergeCell ref="A35:A36"/>
    <mergeCell ref="A45:A46"/>
    <mergeCell ref="A48:A49"/>
    <mergeCell ref="A50:A51"/>
    <mergeCell ref="A52:A53"/>
    <mergeCell ref="A58:A59"/>
    <mergeCell ref="A60:A61"/>
    <mergeCell ref="A73:A74"/>
    <mergeCell ref="A75:A76"/>
    <mergeCell ref="A67:A68"/>
    <mergeCell ref="A54:A55"/>
    <mergeCell ref="A56:A57"/>
    <mergeCell ref="A69:A70"/>
    <mergeCell ref="A71:A72"/>
    <mergeCell ref="A63:A64"/>
    <mergeCell ref="A65:A66"/>
  </mergeCells>
  <phoneticPr fontId="17" type="noConversion"/>
  <printOptions horizontalCentered="1" verticalCentered="1"/>
  <pageMargins left="0.35433070866141703" right="0.35433070866141703" top="0.59055118110236204" bottom="0.59055118110236204" header="0.511811023622047" footer="0.511811023622047"/>
  <pageSetup paperSize="9" orientation="landscape" verticalDpi="1200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68"/>
  <sheetViews>
    <sheetView topLeftCell="C1" zoomScale="110" zoomScaleNormal="110" workbookViewId="0">
      <selection activeCell="F9" sqref="F9"/>
    </sheetView>
  </sheetViews>
  <sheetFormatPr defaultRowHeight="13.5"/>
  <cols>
    <col min="1" max="1" width="4.125" style="1" customWidth="1"/>
    <col min="2" max="2" width="8.875" style="1" customWidth="1"/>
    <col min="3" max="3" width="22.125" style="1" customWidth="1"/>
    <col min="4" max="4" width="9.625" style="1" customWidth="1"/>
    <col min="5" max="5" width="25.375" style="1" customWidth="1"/>
    <col min="6" max="6" width="8.125" style="1" customWidth="1"/>
    <col min="7" max="7" width="23" style="1" customWidth="1"/>
    <col min="8" max="8" width="13.5" style="1" customWidth="1"/>
    <col min="9" max="9" width="5.75" style="1" customWidth="1"/>
    <col min="10" max="11" width="7.875" style="1" customWidth="1"/>
    <col min="12" max="12" width="12.375" style="1" customWidth="1"/>
    <col min="13" max="13" width="8.875" style="1" customWidth="1"/>
    <col min="14" max="14" width="9" style="1"/>
    <col min="15" max="15" width="2.625" style="1" customWidth="1"/>
    <col min="16" max="16" width="8" style="13" customWidth="1"/>
    <col min="17" max="17" width="19.375" style="1" customWidth="1"/>
    <col min="18" max="16384" width="9" style="1"/>
  </cols>
  <sheetData>
    <row r="1" spans="1:22" ht="31.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22" ht="25.5" customHeight="1">
      <c r="A2" s="41" t="s">
        <v>218</v>
      </c>
      <c r="B2" s="41"/>
      <c r="C2" s="41"/>
      <c r="D2" s="41"/>
      <c r="E2" s="41"/>
      <c r="F2" s="41"/>
      <c r="G2" s="41"/>
      <c r="H2" s="41"/>
      <c r="I2" s="41"/>
      <c r="J2" s="42"/>
      <c r="K2" s="9"/>
      <c r="L2" s="9"/>
      <c r="M2" s="9"/>
    </row>
    <row r="3" spans="1:22" ht="66.95" customHeight="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4" t="s">
        <v>10</v>
      </c>
      <c r="J3" s="3" t="s">
        <v>11</v>
      </c>
      <c r="K3" s="3" t="s">
        <v>12</v>
      </c>
      <c r="L3" s="3" t="s">
        <v>13</v>
      </c>
      <c r="M3" s="3" t="s">
        <v>14</v>
      </c>
    </row>
    <row r="4" spans="1:22" ht="24">
      <c r="A4" s="36">
        <v>1</v>
      </c>
      <c r="B4" s="25" t="s">
        <v>15</v>
      </c>
      <c r="C4" s="26" t="s">
        <v>16</v>
      </c>
      <c r="D4" s="27" t="s">
        <v>17</v>
      </c>
      <c r="E4" s="25" t="s">
        <v>18</v>
      </c>
      <c r="F4" s="28" t="s">
        <v>19</v>
      </c>
      <c r="G4" s="27" t="s">
        <v>20</v>
      </c>
      <c r="H4" s="18"/>
      <c r="I4" s="21" t="s">
        <v>21</v>
      </c>
      <c r="J4" s="16" t="s">
        <v>22</v>
      </c>
      <c r="K4" s="12" t="s">
        <v>23</v>
      </c>
      <c r="L4" s="12" t="s">
        <v>24</v>
      </c>
      <c r="M4" s="12">
        <f>VLOOKUP(B4,[1]Sheet2!$A$1:$G$65536,7,0)</f>
        <v>16030</v>
      </c>
      <c r="N4" s="1" t="str">
        <f t="shared" ref="N4:N47" si="0">LEFT(G4,6)</f>
        <v>1995-0</v>
      </c>
      <c r="O4" s="1" t="s">
        <v>219</v>
      </c>
      <c r="P4" s="1" t="e">
        <f>RIGHT(#REF!,3)</f>
        <v>#REF!</v>
      </c>
      <c r="Q4" s="1" t="e">
        <f t="shared" ref="Q4:Q47" si="1">N4&amp;O4&amp;P4</f>
        <v>#REF!</v>
      </c>
      <c r="R4" s="1" t="str">
        <f>MID([2]Sheet2!$C$3,7,4)</f>
        <v>1995</v>
      </c>
      <c r="S4" s="1" t="s">
        <v>217</v>
      </c>
      <c r="T4" s="1" t="str">
        <f>MID([2]Sheet2!$C$3,11,2)</f>
        <v>09</v>
      </c>
      <c r="U4" s="1" t="str">
        <f t="shared" ref="U4:U47" si="2">R4&amp;S4&amp;T4</f>
        <v>1995-09</v>
      </c>
      <c r="V4" s="33" t="s">
        <v>220</v>
      </c>
    </row>
    <row r="5" spans="1:22" ht="24">
      <c r="A5" s="36"/>
      <c r="B5" s="25" t="s">
        <v>15</v>
      </c>
      <c r="C5" s="26" t="s">
        <v>16</v>
      </c>
      <c r="D5" s="27" t="s">
        <v>17</v>
      </c>
      <c r="E5" s="25" t="s">
        <v>18</v>
      </c>
      <c r="F5" s="28" t="s">
        <v>19</v>
      </c>
      <c r="G5" s="27" t="s">
        <v>20</v>
      </c>
      <c r="H5" s="18"/>
      <c r="I5" s="21" t="s">
        <v>21</v>
      </c>
      <c r="J5" s="16" t="s">
        <v>22</v>
      </c>
      <c r="K5" s="12" t="s">
        <v>23</v>
      </c>
      <c r="L5" s="12" t="s">
        <v>221</v>
      </c>
      <c r="M5" s="12">
        <f>VLOOKUP(B5,[1]Sheet2!$A$1:$G$65536,7,0)</f>
        <v>16030</v>
      </c>
      <c r="N5" s="1" t="str">
        <f t="shared" si="0"/>
        <v>1995-0</v>
      </c>
      <c r="O5" s="1" t="s">
        <v>219</v>
      </c>
      <c r="P5" s="1" t="e">
        <f>RIGHT(#REF!,3)</f>
        <v>#REF!</v>
      </c>
      <c r="Q5" s="1" t="e">
        <f t="shared" si="1"/>
        <v>#REF!</v>
      </c>
      <c r="R5" s="1" t="str">
        <f>MID([2]Sheet2!$C$3,7,4)</f>
        <v>1995</v>
      </c>
      <c r="S5" s="1" t="s">
        <v>217</v>
      </c>
      <c r="T5" s="1" t="str">
        <f>MID([2]Sheet2!$C$3,11,2)</f>
        <v>09</v>
      </c>
      <c r="U5" s="1" t="str">
        <f t="shared" si="2"/>
        <v>1995-09</v>
      </c>
      <c r="V5" s="33" t="s">
        <v>220</v>
      </c>
    </row>
    <row r="6" spans="1:22" ht="32.25" customHeight="1">
      <c r="A6" s="12">
        <v>2</v>
      </c>
      <c r="B6" s="25" t="s">
        <v>26</v>
      </c>
      <c r="C6" s="26" t="s">
        <v>27</v>
      </c>
      <c r="D6" s="27" t="s">
        <v>28</v>
      </c>
      <c r="E6" s="25" t="s">
        <v>29</v>
      </c>
      <c r="F6" s="28" t="s">
        <v>19</v>
      </c>
      <c r="G6" s="27" t="s">
        <v>30</v>
      </c>
      <c r="H6" s="18"/>
      <c r="I6" s="21" t="s">
        <v>21</v>
      </c>
      <c r="J6" s="16" t="s">
        <v>22</v>
      </c>
      <c r="K6" s="12" t="s">
        <v>23</v>
      </c>
      <c r="L6" s="12" t="s">
        <v>222</v>
      </c>
      <c r="M6" s="12">
        <f>VLOOKUP(B6,[1]Sheet2!$A$1:$G$65536,7,0)</f>
        <v>16030</v>
      </c>
      <c r="N6" s="1" t="str">
        <f t="shared" si="0"/>
        <v>199801</v>
      </c>
      <c r="O6" s="1" t="s">
        <v>219</v>
      </c>
      <c r="P6" s="1" t="str">
        <f>RIGHT(G4,3)</f>
        <v>091</v>
      </c>
      <c r="Q6" s="1" t="str">
        <f t="shared" si="1"/>
        <v>199801*********091</v>
      </c>
      <c r="R6" s="1" t="str">
        <f>MID([2]Sheet2!$C$4,7,4)</f>
        <v>1998</v>
      </c>
      <c r="S6" s="1" t="s">
        <v>217</v>
      </c>
      <c r="T6" s="1" t="str">
        <f t="shared" ref="T6:T47" si="3">MID(C6,11,2)</f>
        <v>*1</v>
      </c>
      <c r="U6" s="1" t="str">
        <f t="shared" si="2"/>
        <v>1998-*1</v>
      </c>
      <c r="V6" s="33" t="s">
        <v>223</v>
      </c>
    </row>
    <row r="7" spans="1:22" ht="32.25" customHeight="1">
      <c r="A7" s="12">
        <v>3</v>
      </c>
      <c r="B7" s="25" t="s">
        <v>36</v>
      </c>
      <c r="C7" s="29" t="s">
        <v>37</v>
      </c>
      <c r="D7" s="27" t="s">
        <v>38</v>
      </c>
      <c r="E7" s="28" t="s">
        <v>39</v>
      </c>
      <c r="F7" s="28" t="s">
        <v>19</v>
      </c>
      <c r="G7" s="27" t="s">
        <v>40</v>
      </c>
      <c r="H7" s="18"/>
      <c r="I7" s="21" t="s">
        <v>21</v>
      </c>
      <c r="J7" s="16" t="s">
        <v>22</v>
      </c>
      <c r="K7" s="12" t="s">
        <v>41</v>
      </c>
      <c r="L7" s="12" t="s">
        <v>224</v>
      </c>
      <c r="M7" s="12">
        <f>VLOOKUP(B7,[1]Sheet2!$A$1:$G$65536,7,0)</f>
        <v>14650</v>
      </c>
      <c r="N7" s="1" t="str">
        <f t="shared" si="0"/>
        <v>200003</v>
      </c>
      <c r="O7" s="1" t="s">
        <v>219</v>
      </c>
      <c r="P7" s="1" t="str">
        <f t="shared" ref="P7:P46" si="4">RIGHT(G6,3)</f>
        <v>106</v>
      </c>
      <c r="Q7" s="1" t="str">
        <f t="shared" si="1"/>
        <v>200003*********106</v>
      </c>
      <c r="R7" s="1" t="str">
        <f>MID([2]Sheet2!$C$4,7,4)</f>
        <v>1998</v>
      </c>
      <c r="S7" s="1" t="s">
        <v>217</v>
      </c>
      <c r="T7" s="1" t="str">
        <f t="shared" si="3"/>
        <v>*0</v>
      </c>
      <c r="U7" s="1" t="str">
        <f t="shared" si="2"/>
        <v>1998-*0</v>
      </c>
      <c r="V7" s="33" t="s">
        <v>225</v>
      </c>
    </row>
    <row r="8" spans="1:22" ht="32.25" customHeight="1">
      <c r="A8" s="12">
        <v>4</v>
      </c>
      <c r="B8" s="25" t="s">
        <v>43</v>
      </c>
      <c r="C8" s="26" t="s">
        <v>44</v>
      </c>
      <c r="D8" s="27" t="s">
        <v>45</v>
      </c>
      <c r="E8" s="25" t="s">
        <v>46</v>
      </c>
      <c r="F8" s="28" t="s">
        <v>19</v>
      </c>
      <c r="G8" s="27" t="s">
        <v>47</v>
      </c>
      <c r="H8" s="18"/>
      <c r="I8" s="21" t="s">
        <v>21</v>
      </c>
      <c r="J8" s="16" t="s">
        <v>22</v>
      </c>
      <c r="K8" s="12" t="s">
        <v>48</v>
      </c>
      <c r="L8" s="12" t="s">
        <v>49</v>
      </c>
      <c r="M8" s="12">
        <f>VLOOKUP(B8,[1]Sheet2!$A$1:$G$65536,7,0)</f>
        <v>4140</v>
      </c>
      <c r="N8" s="1" t="str">
        <f t="shared" si="0"/>
        <v>200011</v>
      </c>
      <c r="O8" s="1" t="s">
        <v>219</v>
      </c>
      <c r="P8" s="1" t="str">
        <f t="shared" si="4"/>
        <v>106</v>
      </c>
      <c r="Q8" s="1" t="str">
        <f t="shared" si="1"/>
        <v>200011*********106</v>
      </c>
      <c r="R8" s="1" t="str">
        <f>MID([2]Sheet2!$C$4,7,4)</f>
        <v>1998</v>
      </c>
      <c r="S8" s="1" t="s">
        <v>217</v>
      </c>
      <c r="T8" s="1" t="str">
        <f t="shared" si="3"/>
        <v>*2</v>
      </c>
      <c r="U8" s="1" t="str">
        <f t="shared" si="2"/>
        <v>1998-*2</v>
      </c>
      <c r="V8" s="33" t="s">
        <v>226</v>
      </c>
    </row>
    <row r="9" spans="1:22" ht="32.25" customHeight="1">
      <c r="A9" s="12">
        <v>5</v>
      </c>
      <c r="B9" s="28" t="s">
        <v>50</v>
      </c>
      <c r="C9" s="30" t="s">
        <v>51</v>
      </c>
      <c r="D9" s="27" t="s">
        <v>52</v>
      </c>
      <c r="E9" s="28" t="s">
        <v>39</v>
      </c>
      <c r="F9" s="28" t="s">
        <v>19</v>
      </c>
      <c r="G9" s="27" t="s">
        <v>53</v>
      </c>
      <c r="H9" s="18"/>
      <c r="I9" s="21" t="s">
        <v>21</v>
      </c>
      <c r="J9" s="16" t="s">
        <v>22</v>
      </c>
      <c r="K9" s="12" t="s">
        <v>48</v>
      </c>
      <c r="L9" s="12" t="s">
        <v>54</v>
      </c>
      <c r="M9" s="12">
        <f>VLOOKUP(B9,[1]Sheet2!$A$1:$G$65536,7,0)</f>
        <v>4140</v>
      </c>
      <c r="N9" s="1" t="str">
        <f t="shared" si="0"/>
        <v>200009</v>
      </c>
      <c r="O9" s="1" t="s">
        <v>219</v>
      </c>
      <c r="P9" s="1" t="str">
        <f t="shared" si="4"/>
        <v>106</v>
      </c>
      <c r="Q9" s="1" t="str">
        <f t="shared" si="1"/>
        <v>200009*********106</v>
      </c>
      <c r="R9" s="1" t="str">
        <f>MID([2]Sheet2!$C$4,7,4)</f>
        <v>1998</v>
      </c>
      <c r="S9" s="1" t="s">
        <v>217</v>
      </c>
      <c r="T9" s="1" t="str">
        <f t="shared" si="3"/>
        <v>*2</v>
      </c>
      <c r="U9" s="1" t="str">
        <f t="shared" si="2"/>
        <v>1998-*2</v>
      </c>
      <c r="V9" s="33" t="s">
        <v>227</v>
      </c>
    </row>
    <row r="10" spans="1:22" ht="32.25" customHeight="1">
      <c r="A10" s="12">
        <v>6</v>
      </c>
      <c r="B10" s="28" t="s">
        <v>55</v>
      </c>
      <c r="C10" s="30" t="s">
        <v>56</v>
      </c>
      <c r="D10" s="27" t="s">
        <v>57</v>
      </c>
      <c r="E10" s="28" t="s">
        <v>58</v>
      </c>
      <c r="F10" s="28" t="s">
        <v>33</v>
      </c>
      <c r="G10" s="27" t="s">
        <v>59</v>
      </c>
      <c r="H10" s="18"/>
      <c r="I10" s="21" t="s">
        <v>21</v>
      </c>
      <c r="J10" s="16" t="s">
        <v>22</v>
      </c>
      <c r="K10" s="12" t="s">
        <v>23</v>
      </c>
      <c r="L10" s="12" t="s">
        <v>228</v>
      </c>
      <c r="M10" s="12">
        <f>VLOOKUP(B10,[1]Sheet2!$A$1:$G$65536,7,0)</f>
        <v>14650</v>
      </c>
      <c r="N10" s="1" t="str">
        <f t="shared" si="0"/>
        <v>200001</v>
      </c>
      <c r="O10" s="1" t="s">
        <v>219</v>
      </c>
      <c r="P10" s="1" t="str">
        <f t="shared" si="4"/>
        <v>106</v>
      </c>
      <c r="Q10" s="1" t="str">
        <f t="shared" si="1"/>
        <v>200001*********106</v>
      </c>
      <c r="R10" s="1" t="str">
        <f>MID([2]Sheet2!$C$3,7,4)</f>
        <v>1995</v>
      </c>
      <c r="S10" s="1" t="s">
        <v>217</v>
      </c>
      <c r="T10" s="1" t="str">
        <f t="shared" si="3"/>
        <v>*0</v>
      </c>
      <c r="U10" s="1" t="str">
        <f t="shared" si="2"/>
        <v>1995-*0</v>
      </c>
      <c r="V10" s="33" t="s">
        <v>229</v>
      </c>
    </row>
    <row r="11" spans="1:22" ht="32.25" customHeight="1">
      <c r="A11" s="12">
        <v>7</v>
      </c>
      <c r="B11" s="28" t="s">
        <v>60</v>
      </c>
      <c r="C11" s="30" t="s">
        <v>61</v>
      </c>
      <c r="D11" s="27" t="s">
        <v>62</v>
      </c>
      <c r="E11" s="28" t="s">
        <v>63</v>
      </c>
      <c r="F11" s="28" t="s">
        <v>33</v>
      </c>
      <c r="G11" s="27" t="s">
        <v>64</v>
      </c>
      <c r="H11" s="18"/>
      <c r="I11" s="21" t="s">
        <v>21</v>
      </c>
      <c r="J11" s="16" t="s">
        <v>22</v>
      </c>
      <c r="K11" s="12" t="s">
        <v>23</v>
      </c>
      <c r="L11" s="12" t="s">
        <v>230</v>
      </c>
      <c r="M11" s="12">
        <f>VLOOKUP(B11,[1]Sheet2!$A$1:$G$65536,7,0)</f>
        <v>14650</v>
      </c>
      <c r="N11" s="1" t="str">
        <f t="shared" si="0"/>
        <v>199908</v>
      </c>
      <c r="O11" s="1" t="s">
        <v>219</v>
      </c>
      <c r="P11" s="1" t="str">
        <f t="shared" si="4"/>
        <v>106</v>
      </c>
      <c r="Q11" s="1" t="str">
        <f t="shared" si="1"/>
        <v>199908*********106</v>
      </c>
      <c r="R11" s="1" t="str">
        <f>MID([2]Sheet2!$C$3,7,4)</f>
        <v>1995</v>
      </c>
      <c r="S11" s="1" t="s">
        <v>217</v>
      </c>
      <c r="T11" s="1" t="str">
        <f t="shared" si="3"/>
        <v>*2</v>
      </c>
      <c r="U11" s="1" t="str">
        <f t="shared" si="2"/>
        <v>1995-*2</v>
      </c>
      <c r="V11" s="33" t="s">
        <v>231</v>
      </c>
    </row>
    <row r="12" spans="1:22" ht="32.25" customHeight="1">
      <c r="A12" s="12">
        <v>8</v>
      </c>
      <c r="B12" s="28" t="s">
        <v>65</v>
      </c>
      <c r="C12" s="30" t="s">
        <v>66</v>
      </c>
      <c r="D12" s="27" t="s">
        <v>32</v>
      </c>
      <c r="E12" s="28" t="s">
        <v>67</v>
      </c>
      <c r="F12" s="28" t="s">
        <v>68</v>
      </c>
      <c r="G12" s="27" t="s">
        <v>69</v>
      </c>
      <c r="H12" s="18"/>
      <c r="I12" s="21" t="s">
        <v>21</v>
      </c>
      <c r="J12" s="16" t="s">
        <v>22</v>
      </c>
      <c r="K12" s="12" t="s">
        <v>232</v>
      </c>
      <c r="L12" s="12" t="s">
        <v>233</v>
      </c>
      <c r="M12" s="12">
        <f>VLOOKUP(B12,[1]Sheet2!$A$1:$G$65536,7,0)</f>
        <v>8450</v>
      </c>
      <c r="N12" s="1" t="str">
        <f t="shared" si="0"/>
        <v>199802</v>
      </c>
      <c r="O12" s="1" t="s">
        <v>219</v>
      </c>
      <c r="P12" s="1" t="str">
        <f t="shared" si="4"/>
        <v>107</v>
      </c>
      <c r="Q12" s="1" t="str">
        <f t="shared" si="1"/>
        <v>199802*********107</v>
      </c>
      <c r="R12" s="1" t="str">
        <f>MID([2]Sheet2!$C$3,7,4)</f>
        <v>1995</v>
      </c>
      <c r="S12" s="1" t="s">
        <v>217</v>
      </c>
      <c r="T12" s="1" t="str">
        <f t="shared" si="3"/>
        <v>*0</v>
      </c>
      <c r="U12" s="1" t="str">
        <f t="shared" si="2"/>
        <v>1995-*0</v>
      </c>
      <c r="V12" s="33" t="s">
        <v>234</v>
      </c>
    </row>
    <row r="13" spans="1:22" ht="32.25" customHeight="1">
      <c r="A13" s="12">
        <v>9</v>
      </c>
      <c r="B13" s="28" t="s">
        <v>71</v>
      </c>
      <c r="C13" s="30" t="s">
        <v>72</v>
      </c>
      <c r="D13" s="27" t="s">
        <v>73</v>
      </c>
      <c r="E13" s="28" t="s">
        <v>74</v>
      </c>
      <c r="F13" s="28" t="s">
        <v>75</v>
      </c>
      <c r="G13" s="27" t="s">
        <v>76</v>
      </c>
      <c r="H13" s="18"/>
      <c r="I13" s="21" t="s">
        <v>21</v>
      </c>
      <c r="J13" s="16" t="s">
        <v>22</v>
      </c>
      <c r="K13" s="12" t="s">
        <v>232</v>
      </c>
      <c r="L13" s="12" t="s">
        <v>77</v>
      </c>
      <c r="M13" s="12">
        <f>VLOOKUP(B13,[1]Sheet2!$A$1:$G$65536,7,0)</f>
        <v>8450</v>
      </c>
      <c r="N13" s="1" t="str">
        <f t="shared" si="0"/>
        <v>199909</v>
      </c>
      <c r="O13" s="1" t="s">
        <v>219</v>
      </c>
      <c r="P13" s="1" t="str">
        <f t="shared" si="4"/>
        <v>107</v>
      </c>
      <c r="Q13" s="1" t="str">
        <f t="shared" si="1"/>
        <v>199909*********107</v>
      </c>
      <c r="R13" s="1" t="str">
        <f>MID([2]Sheet2!$C$3,7,4)</f>
        <v>1995</v>
      </c>
      <c r="S13" s="1" t="s">
        <v>217</v>
      </c>
      <c r="T13" s="1" t="str">
        <f t="shared" si="3"/>
        <v>*0</v>
      </c>
      <c r="U13" s="1" t="str">
        <f t="shared" si="2"/>
        <v>1995-*0</v>
      </c>
      <c r="V13" s="33" t="s">
        <v>235</v>
      </c>
    </row>
    <row r="14" spans="1:22" ht="32.25" customHeight="1">
      <c r="A14" s="12">
        <v>10</v>
      </c>
      <c r="B14" s="28" t="s">
        <v>78</v>
      </c>
      <c r="C14" s="30" t="s">
        <v>79</v>
      </c>
      <c r="D14" s="27" t="s">
        <v>80</v>
      </c>
      <c r="E14" s="28" t="s">
        <v>81</v>
      </c>
      <c r="F14" s="28" t="s">
        <v>19</v>
      </c>
      <c r="G14" s="27" t="s">
        <v>82</v>
      </c>
      <c r="H14" s="18"/>
      <c r="I14" s="21" t="s">
        <v>21</v>
      </c>
      <c r="J14" s="16" t="s">
        <v>22</v>
      </c>
      <c r="K14" s="12" t="s">
        <v>23</v>
      </c>
      <c r="L14" s="12" t="s">
        <v>236</v>
      </c>
      <c r="M14" s="12">
        <f>VLOOKUP(B14,[1]Sheet2!$A$1:$G$65536,7,0)</f>
        <v>14650</v>
      </c>
      <c r="N14" s="1" t="str">
        <f t="shared" si="0"/>
        <v>200012</v>
      </c>
      <c r="O14" s="1" t="s">
        <v>219</v>
      </c>
      <c r="P14" s="1" t="str">
        <f t="shared" si="4"/>
        <v>006</v>
      </c>
      <c r="Q14" s="1" t="str">
        <f t="shared" si="1"/>
        <v>200012*********006</v>
      </c>
      <c r="R14" s="1" t="str">
        <f>MID([2]Sheet2!$C$3,7,4)</f>
        <v>1995</v>
      </c>
      <c r="S14" s="1" t="s">
        <v>217</v>
      </c>
      <c r="T14" s="1" t="str">
        <f t="shared" si="3"/>
        <v>*0</v>
      </c>
      <c r="U14" s="1" t="str">
        <f t="shared" si="2"/>
        <v>1995-*0</v>
      </c>
      <c r="V14" s="33" t="s">
        <v>237</v>
      </c>
    </row>
    <row r="15" spans="1:22" ht="32.25" customHeight="1">
      <c r="A15" s="12">
        <v>11</v>
      </c>
      <c r="B15" s="28" t="s">
        <v>83</v>
      </c>
      <c r="C15" s="30" t="s">
        <v>84</v>
      </c>
      <c r="D15" s="27" t="s">
        <v>52</v>
      </c>
      <c r="E15" s="28" t="s">
        <v>81</v>
      </c>
      <c r="F15" s="28" t="s">
        <v>75</v>
      </c>
      <c r="G15" s="27" t="s">
        <v>53</v>
      </c>
      <c r="H15" s="18"/>
      <c r="I15" s="21" t="s">
        <v>21</v>
      </c>
      <c r="J15" s="16" t="s">
        <v>22</v>
      </c>
      <c r="K15" s="12" t="s">
        <v>23</v>
      </c>
      <c r="L15" s="12" t="s">
        <v>238</v>
      </c>
      <c r="M15" s="12">
        <f>VLOOKUP(B15,[1]Sheet2!$A$1:$G$65536,7,0)</f>
        <v>14650</v>
      </c>
      <c r="N15" s="1" t="str">
        <f t="shared" si="0"/>
        <v>200009</v>
      </c>
      <c r="O15" s="1" t="s">
        <v>219</v>
      </c>
      <c r="P15" s="1" t="str">
        <f t="shared" si="4"/>
        <v>007</v>
      </c>
      <c r="Q15" s="1" t="str">
        <f t="shared" si="1"/>
        <v>200009*********007</v>
      </c>
      <c r="R15" s="1" t="str">
        <f>MID([2]Sheet2!$C$3,7,4)</f>
        <v>1995</v>
      </c>
      <c r="S15" s="1" t="s">
        <v>217</v>
      </c>
      <c r="T15" s="1" t="str">
        <f t="shared" si="3"/>
        <v>*1</v>
      </c>
      <c r="U15" s="1" t="str">
        <f t="shared" si="2"/>
        <v>1995-*1</v>
      </c>
      <c r="V15" s="33" t="s">
        <v>239</v>
      </c>
    </row>
    <row r="16" spans="1:22" ht="32.25" customHeight="1">
      <c r="A16" s="12">
        <v>12</v>
      </c>
      <c r="B16" s="28" t="s">
        <v>85</v>
      </c>
      <c r="C16" s="30" t="s">
        <v>86</v>
      </c>
      <c r="D16" s="27" t="s">
        <v>87</v>
      </c>
      <c r="E16" s="28" t="s">
        <v>63</v>
      </c>
      <c r="F16" s="28" t="s">
        <v>33</v>
      </c>
      <c r="G16" s="27" t="s">
        <v>88</v>
      </c>
      <c r="H16" s="18"/>
      <c r="I16" s="21" t="s">
        <v>21</v>
      </c>
      <c r="J16" s="16" t="s">
        <v>22</v>
      </c>
      <c r="K16" s="12" t="s">
        <v>23</v>
      </c>
      <c r="L16" s="12" t="s">
        <v>240</v>
      </c>
      <c r="M16" s="12">
        <f>VLOOKUP(B16,[1]Sheet2!$A$1:$G$65536,7,0)</f>
        <v>14650</v>
      </c>
      <c r="N16" s="1" t="str">
        <f t="shared" si="0"/>
        <v>199808</v>
      </c>
      <c r="O16" s="1" t="s">
        <v>219</v>
      </c>
      <c r="P16" s="1" t="str">
        <f t="shared" si="4"/>
        <v>106</v>
      </c>
      <c r="Q16" s="1" t="str">
        <f t="shared" si="1"/>
        <v>199808*********106</v>
      </c>
      <c r="R16" s="1" t="str">
        <f>MID([2]Sheet2!$C$3,7,4)</f>
        <v>1995</v>
      </c>
      <c r="S16" s="1" t="s">
        <v>217</v>
      </c>
      <c r="T16" s="1" t="str">
        <f t="shared" si="3"/>
        <v>*2</v>
      </c>
      <c r="U16" s="1" t="str">
        <f t="shared" si="2"/>
        <v>1995-*2</v>
      </c>
      <c r="V16" s="33" t="s">
        <v>241</v>
      </c>
    </row>
    <row r="17" spans="1:22" ht="32.25" customHeight="1">
      <c r="A17" s="12">
        <v>13</v>
      </c>
      <c r="B17" s="28" t="s">
        <v>89</v>
      </c>
      <c r="C17" s="30" t="s">
        <v>90</v>
      </c>
      <c r="D17" s="27" t="s">
        <v>91</v>
      </c>
      <c r="E17" s="28" t="s">
        <v>92</v>
      </c>
      <c r="F17" s="28" t="s">
        <v>33</v>
      </c>
      <c r="G17" s="27" t="s">
        <v>93</v>
      </c>
      <c r="H17" s="18"/>
      <c r="I17" s="21" t="s">
        <v>21</v>
      </c>
      <c r="J17" s="16" t="s">
        <v>22</v>
      </c>
      <c r="K17" s="12" t="s">
        <v>23</v>
      </c>
      <c r="L17" s="12" t="s">
        <v>242</v>
      </c>
      <c r="M17" s="12">
        <f>VLOOKUP(B17,[1]Sheet2!$A$1:$G$65536,7,0)</f>
        <v>14650</v>
      </c>
      <c r="N17" s="1" t="str">
        <f t="shared" si="0"/>
        <v>199911</v>
      </c>
      <c r="O17" s="1" t="s">
        <v>219</v>
      </c>
      <c r="P17" s="1" t="str">
        <f t="shared" si="4"/>
        <v>007</v>
      </c>
      <c r="Q17" s="1" t="str">
        <f t="shared" si="1"/>
        <v>199911*********007</v>
      </c>
      <c r="R17" s="1" t="str">
        <f>MID([2]Sheet2!$C$3,7,4)</f>
        <v>1995</v>
      </c>
      <c r="S17" s="1" t="s">
        <v>217</v>
      </c>
      <c r="T17" s="1" t="str">
        <f t="shared" si="3"/>
        <v>*0</v>
      </c>
      <c r="U17" s="1" t="str">
        <f t="shared" si="2"/>
        <v>1995-*0</v>
      </c>
      <c r="V17" s="33" t="s">
        <v>243</v>
      </c>
    </row>
    <row r="18" spans="1:22" ht="32.25" customHeight="1">
      <c r="A18" s="12">
        <v>14</v>
      </c>
      <c r="B18" s="28" t="s">
        <v>94</v>
      </c>
      <c r="C18" s="30" t="s">
        <v>95</v>
      </c>
      <c r="D18" s="27" t="s">
        <v>96</v>
      </c>
      <c r="E18" s="28" t="s">
        <v>81</v>
      </c>
      <c r="F18" s="28" t="s">
        <v>33</v>
      </c>
      <c r="G18" s="27" t="s">
        <v>97</v>
      </c>
      <c r="H18" s="18"/>
      <c r="I18" s="21" t="s">
        <v>21</v>
      </c>
      <c r="J18" s="16" t="s">
        <v>22</v>
      </c>
      <c r="K18" s="12" t="s">
        <v>23</v>
      </c>
      <c r="L18" s="12" t="s">
        <v>244</v>
      </c>
      <c r="M18" s="12">
        <f>VLOOKUP(B18,[1]Sheet2!$A$1:$G$65536,7,0)</f>
        <v>14650</v>
      </c>
      <c r="N18" s="1" t="str">
        <f t="shared" si="0"/>
        <v>199806</v>
      </c>
      <c r="O18" s="1" t="s">
        <v>219</v>
      </c>
      <c r="P18" s="1" t="str">
        <f t="shared" si="4"/>
        <v>107</v>
      </c>
      <c r="Q18" s="1" t="str">
        <f t="shared" si="1"/>
        <v>199806*********107</v>
      </c>
      <c r="R18" s="1" t="str">
        <f>MID([2]Sheet2!$C$3,7,4)</f>
        <v>1995</v>
      </c>
      <c r="S18" s="1" t="s">
        <v>217</v>
      </c>
      <c r="T18" s="1" t="str">
        <f t="shared" si="3"/>
        <v>*2</v>
      </c>
      <c r="U18" s="1" t="str">
        <f t="shared" si="2"/>
        <v>1995-*2</v>
      </c>
      <c r="V18" s="33" t="s">
        <v>245</v>
      </c>
    </row>
    <row r="19" spans="1:22" ht="32.25" customHeight="1">
      <c r="A19" s="12">
        <v>15</v>
      </c>
      <c r="B19" s="28" t="s">
        <v>98</v>
      </c>
      <c r="C19" s="30" t="s">
        <v>99</v>
      </c>
      <c r="D19" s="27" t="s">
        <v>100</v>
      </c>
      <c r="E19" s="28" t="s">
        <v>74</v>
      </c>
      <c r="F19" s="28" t="s">
        <v>33</v>
      </c>
      <c r="G19" s="27" t="s">
        <v>101</v>
      </c>
      <c r="H19" s="18"/>
      <c r="I19" s="21" t="s">
        <v>21</v>
      </c>
      <c r="J19" s="16" t="s">
        <v>22</v>
      </c>
      <c r="K19" s="12" t="s">
        <v>232</v>
      </c>
      <c r="L19" s="12" t="s">
        <v>102</v>
      </c>
      <c r="M19" s="12">
        <f>VLOOKUP(B19,[1]Sheet2!$A$1:$G$65536,7,0)</f>
        <v>8450</v>
      </c>
      <c r="N19" s="1" t="str">
        <f t="shared" si="0"/>
        <v>199812</v>
      </c>
      <c r="O19" s="1" t="s">
        <v>219</v>
      </c>
      <c r="P19" s="1" t="str">
        <f t="shared" si="4"/>
        <v>107</v>
      </c>
      <c r="Q19" s="1" t="str">
        <f t="shared" si="1"/>
        <v>199812*********107</v>
      </c>
      <c r="R19" s="1" t="str">
        <f>MID([2]Sheet2!$C$3,7,4)</f>
        <v>1995</v>
      </c>
      <c r="S19" s="1" t="s">
        <v>217</v>
      </c>
      <c r="T19" s="1" t="str">
        <f t="shared" si="3"/>
        <v>*2</v>
      </c>
      <c r="U19" s="1" t="str">
        <f t="shared" si="2"/>
        <v>1995-*2</v>
      </c>
      <c r="V19" s="33" t="s">
        <v>246</v>
      </c>
    </row>
    <row r="20" spans="1:22" ht="32.25" customHeight="1">
      <c r="A20" s="12">
        <v>16</v>
      </c>
      <c r="B20" s="28" t="s">
        <v>103</v>
      </c>
      <c r="C20" s="30" t="s">
        <v>104</v>
      </c>
      <c r="D20" s="27" t="s">
        <v>80</v>
      </c>
      <c r="E20" s="28" t="s">
        <v>105</v>
      </c>
      <c r="F20" s="28" t="s">
        <v>19</v>
      </c>
      <c r="G20" s="27" t="s">
        <v>106</v>
      </c>
      <c r="H20" s="18"/>
      <c r="I20" s="21" t="s">
        <v>21</v>
      </c>
      <c r="J20" s="16" t="s">
        <v>22</v>
      </c>
      <c r="K20" s="12" t="s">
        <v>23</v>
      </c>
      <c r="L20" s="12" t="s">
        <v>247</v>
      </c>
      <c r="M20" s="12">
        <f>VLOOKUP(B20,[1]Sheet2!$A$1:$G$65536,7,0)</f>
        <v>14650</v>
      </c>
      <c r="N20" s="1" t="str">
        <f t="shared" si="0"/>
        <v>200012</v>
      </c>
      <c r="O20" s="1" t="s">
        <v>219</v>
      </c>
      <c r="P20" s="1" t="str">
        <f t="shared" si="4"/>
        <v>107</v>
      </c>
      <c r="Q20" s="1" t="str">
        <f t="shared" si="1"/>
        <v>200012*********107</v>
      </c>
      <c r="R20" s="1" t="str">
        <f>MID([2]Sheet2!$C$3,7,4)</f>
        <v>1995</v>
      </c>
      <c r="S20" s="1" t="s">
        <v>217</v>
      </c>
      <c r="T20" s="1" t="str">
        <f t="shared" si="3"/>
        <v>*1</v>
      </c>
      <c r="U20" s="1" t="str">
        <f t="shared" si="2"/>
        <v>1995-*1</v>
      </c>
      <c r="V20" s="33" t="s">
        <v>248</v>
      </c>
    </row>
    <row r="21" spans="1:22" ht="32.25" customHeight="1">
      <c r="A21" s="12">
        <v>17</v>
      </c>
      <c r="B21" s="28" t="s">
        <v>107</v>
      </c>
      <c r="C21" s="30" t="s">
        <v>108</v>
      </c>
      <c r="D21" s="27" t="s">
        <v>109</v>
      </c>
      <c r="E21" s="28" t="s">
        <v>110</v>
      </c>
      <c r="F21" s="28" t="s">
        <v>19</v>
      </c>
      <c r="G21" s="27" t="s">
        <v>111</v>
      </c>
      <c r="H21" s="18"/>
      <c r="I21" s="21" t="s">
        <v>21</v>
      </c>
      <c r="J21" s="16" t="s">
        <v>22</v>
      </c>
      <c r="K21" s="12" t="s">
        <v>23</v>
      </c>
      <c r="L21" s="12" t="s">
        <v>249</v>
      </c>
      <c r="M21" s="12">
        <f>VLOOKUP(B21,[1]Sheet2!$A$1:$G$65536,7,0)</f>
        <v>14650</v>
      </c>
      <c r="N21" s="1" t="str">
        <f t="shared" si="0"/>
        <v>200103</v>
      </c>
      <c r="O21" s="1" t="s">
        <v>219</v>
      </c>
      <c r="P21" s="1" t="str">
        <f t="shared" si="4"/>
        <v>107</v>
      </c>
      <c r="Q21" s="1" t="str">
        <f t="shared" si="1"/>
        <v>200103*********107</v>
      </c>
      <c r="R21" s="1" t="str">
        <f>MID([2]Sheet2!$C$3,7,4)</f>
        <v>1995</v>
      </c>
      <c r="S21" s="1" t="s">
        <v>217</v>
      </c>
      <c r="T21" s="1" t="str">
        <f t="shared" si="3"/>
        <v>*2</v>
      </c>
      <c r="U21" s="1" t="str">
        <f t="shared" si="2"/>
        <v>1995-*2</v>
      </c>
      <c r="V21" s="33" t="s">
        <v>250</v>
      </c>
    </row>
    <row r="22" spans="1:22" ht="32.25" customHeight="1">
      <c r="A22" s="12">
        <v>18</v>
      </c>
      <c r="B22" s="28" t="s">
        <v>113</v>
      </c>
      <c r="C22" s="30" t="s">
        <v>114</v>
      </c>
      <c r="D22" s="27" t="s">
        <v>115</v>
      </c>
      <c r="E22" s="28" t="s">
        <v>116</v>
      </c>
      <c r="F22" s="28" t="s">
        <v>19</v>
      </c>
      <c r="G22" s="27" t="s">
        <v>117</v>
      </c>
      <c r="H22" s="18"/>
      <c r="I22" s="21" t="s">
        <v>21</v>
      </c>
      <c r="J22" s="16" t="s">
        <v>22</v>
      </c>
      <c r="K22" s="12" t="s">
        <v>232</v>
      </c>
      <c r="L22" s="12" t="s">
        <v>118</v>
      </c>
      <c r="M22" s="12">
        <f>VLOOKUP(B22,[1]Sheet2!$A$1:$G$65536,7,0)</f>
        <v>4140</v>
      </c>
      <c r="N22" s="1" t="str">
        <f t="shared" si="0"/>
        <v>199906</v>
      </c>
      <c r="O22" s="1" t="s">
        <v>219</v>
      </c>
      <c r="P22" s="1" t="str">
        <f t="shared" si="4"/>
        <v>106</v>
      </c>
      <c r="Q22" s="1" t="str">
        <f t="shared" si="1"/>
        <v>199906*********106</v>
      </c>
      <c r="R22" s="1" t="str">
        <f>MID([2]Sheet2!$C$3,7,4)</f>
        <v>1995</v>
      </c>
      <c r="S22" s="1" t="s">
        <v>217</v>
      </c>
      <c r="T22" s="1" t="str">
        <f t="shared" si="3"/>
        <v>*2</v>
      </c>
      <c r="U22" s="1" t="str">
        <f t="shared" si="2"/>
        <v>1995-*2</v>
      </c>
      <c r="V22" s="33" t="s">
        <v>251</v>
      </c>
    </row>
    <row r="23" spans="1:22" ht="32.25" customHeight="1">
      <c r="A23" s="12">
        <v>19</v>
      </c>
      <c r="B23" s="28" t="s">
        <v>119</v>
      </c>
      <c r="C23" s="30" t="s">
        <v>120</v>
      </c>
      <c r="D23" s="27" t="s">
        <v>121</v>
      </c>
      <c r="E23" s="28" t="s">
        <v>122</v>
      </c>
      <c r="F23" s="28" t="s">
        <v>19</v>
      </c>
      <c r="G23" s="27" t="s">
        <v>123</v>
      </c>
      <c r="H23" s="18"/>
      <c r="I23" s="21" t="s">
        <v>21</v>
      </c>
      <c r="J23" s="16" t="s">
        <v>22</v>
      </c>
      <c r="K23" s="12" t="s">
        <v>252</v>
      </c>
      <c r="L23" s="12" t="s">
        <v>125</v>
      </c>
      <c r="M23" s="12">
        <f>VLOOKUP(B23,[1]Sheet2!$A$1:$G$65536,7,0)</f>
        <v>8450</v>
      </c>
      <c r="N23" s="1" t="str">
        <f t="shared" si="0"/>
        <v>200107</v>
      </c>
      <c r="O23" s="1" t="s">
        <v>219</v>
      </c>
      <c r="P23" s="1" t="str">
        <f t="shared" si="4"/>
        <v>106</v>
      </c>
      <c r="Q23" s="1" t="str">
        <f t="shared" si="1"/>
        <v>200107*********106</v>
      </c>
      <c r="R23" s="1" t="str">
        <f>MID([2]Sheet2!$C$3,7,4)</f>
        <v>1995</v>
      </c>
      <c r="S23" s="1" t="s">
        <v>217</v>
      </c>
      <c r="T23" s="1" t="str">
        <f t="shared" si="3"/>
        <v>*1</v>
      </c>
      <c r="U23" s="1" t="str">
        <f t="shared" si="2"/>
        <v>1995-*1</v>
      </c>
      <c r="V23" s="33" t="s">
        <v>253</v>
      </c>
    </row>
    <row r="24" spans="1:22" ht="32.25" customHeight="1">
      <c r="A24" s="12">
        <v>20</v>
      </c>
      <c r="B24" s="28" t="s">
        <v>126</v>
      </c>
      <c r="C24" s="30" t="s">
        <v>127</v>
      </c>
      <c r="D24" s="27" t="s">
        <v>128</v>
      </c>
      <c r="E24" s="28" t="s">
        <v>110</v>
      </c>
      <c r="F24" s="28" t="s">
        <v>19</v>
      </c>
      <c r="G24" s="27" t="s">
        <v>129</v>
      </c>
      <c r="H24" s="18"/>
      <c r="I24" s="21" t="s">
        <v>21</v>
      </c>
      <c r="J24" s="16" t="s">
        <v>22</v>
      </c>
      <c r="K24" s="12" t="s">
        <v>23</v>
      </c>
      <c r="L24" s="12" t="s">
        <v>254</v>
      </c>
      <c r="M24" s="12">
        <f>VLOOKUP(B24,[1]Sheet2!$A$1:$G$65536,7,0)</f>
        <v>14650</v>
      </c>
      <c r="N24" s="1" t="str">
        <f t="shared" si="0"/>
        <v>200104</v>
      </c>
      <c r="O24" s="1" t="s">
        <v>219</v>
      </c>
      <c r="P24" s="1" t="str">
        <f t="shared" si="4"/>
        <v>106</v>
      </c>
      <c r="Q24" s="1" t="str">
        <f t="shared" si="1"/>
        <v>200104*********106</v>
      </c>
      <c r="R24" s="1" t="str">
        <f>MID([2]Sheet2!$C$3,7,4)</f>
        <v>1995</v>
      </c>
      <c r="S24" s="1" t="s">
        <v>217</v>
      </c>
      <c r="T24" s="1" t="str">
        <f t="shared" si="3"/>
        <v>*1</v>
      </c>
      <c r="U24" s="1" t="str">
        <f t="shared" si="2"/>
        <v>1995-*1</v>
      </c>
      <c r="V24" s="33" t="s">
        <v>255</v>
      </c>
    </row>
    <row r="25" spans="1:22" ht="32.25" customHeight="1">
      <c r="A25" s="12">
        <v>21</v>
      </c>
      <c r="B25" s="28" t="s">
        <v>130</v>
      </c>
      <c r="C25" s="30" t="s">
        <v>131</v>
      </c>
      <c r="D25" s="27" t="s">
        <v>96</v>
      </c>
      <c r="E25" s="28" t="s">
        <v>132</v>
      </c>
      <c r="F25" s="28" t="s">
        <v>68</v>
      </c>
      <c r="G25" s="27" t="s">
        <v>133</v>
      </c>
      <c r="H25" s="18"/>
      <c r="I25" s="21" t="s">
        <v>21</v>
      </c>
      <c r="J25" s="16" t="s">
        <v>22</v>
      </c>
      <c r="K25" s="12" t="s">
        <v>23</v>
      </c>
      <c r="L25" s="12" t="s">
        <v>256</v>
      </c>
      <c r="M25" s="12">
        <f>VLOOKUP(B25,[1]Sheet2!$A$1:$G$65536,7,0)</f>
        <v>14650</v>
      </c>
      <c r="N25" s="1" t="str">
        <f t="shared" si="0"/>
        <v>199806</v>
      </c>
      <c r="O25" s="1" t="s">
        <v>219</v>
      </c>
      <c r="P25" s="1" t="str">
        <f t="shared" si="4"/>
        <v>106</v>
      </c>
      <c r="Q25" s="1" t="str">
        <f t="shared" si="1"/>
        <v>199806*********106</v>
      </c>
      <c r="R25" s="1" t="str">
        <f>MID([2]Sheet2!$C$3,7,4)</f>
        <v>1995</v>
      </c>
      <c r="S25" s="1" t="s">
        <v>217</v>
      </c>
      <c r="T25" s="1" t="str">
        <f t="shared" si="3"/>
        <v>*0</v>
      </c>
      <c r="U25" s="1" t="str">
        <f t="shared" si="2"/>
        <v>1995-*0</v>
      </c>
      <c r="V25" s="33" t="s">
        <v>257</v>
      </c>
    </row>
    <row r="26" spans="1:22" ht="32.25" customHeight="1">
      <c r="A26" s="12">
        <v>22</v>
      </c>
      <c r="B26" s="28" t="s">
        <v>134</v>
      </c>
      <c r="C26" s="30" t="s">
        <v>135</v>
      </c>
      <c r="D26" s="27" t="s">
        <v>96</v>
      </c>
      <c r="E26" s="28" t="s">
        <v>136</v>
      </c>
      <c r="F26" s="28" t="s">
        <v>19</v>
      </c>
      <c r="G26" s="27" t="s">
        <v>137</v>
      </c>
      <c r="H26" s="18"/>
      <c r="I26" s="21" t="s">
        <v>21</v>
      </c>
      <c r="J26" s="16" t="s">
        <v>22</v>
      </c>
      <c r="K26" s="12" t="s">
        <v>23</v>
      </c>
      <c r="L26" s="12" t="s">
        <v>258</v>
      </c>
      <c r="M26" s="12">
        <f>VLOOKUP(B26,[1]Sheet2!$A$1:$G$65536,7,0)</f>
        <v>14650</v>
      </c>
      <c r="N26" s="1" t="str">
        <f t="shared" si="0"/>
        <v>199806</v>
      </c>
      <c r="O26" s="1" t="s">
        <v>219</v>
      </c>
      <c r="P26" s="1" t="str">
        <f t="shared" si="4"/>
        <v>106</v>
      </c>
      <c r="Q26" s="1" t="str">
        <f t="shared" si="1"/>
        <v>199806*********106</v>
      </c>
      <c r="R26" s="1" t="str">
        <f>MID([2]Sheet2!$C$3,7,4)</f>
        <v>1995</v>
      </c>
      <c r="S26" s="1" t="s">
        <v>217</v>
      </c>
      <c r="T26" s="1" t="str">
        <f t="shared" si="3"/>
        <v>*1</v>
      </c>
      <c r="U26" s="1" t="str">
        <f t="shared" si="2"/>
        <v>1995-*1</v>
      </c>
      <c r="V26" s="33" t="s">
        <v>259</v>
      </c>
    </row>
    <row r="27" spans="1:22" ht="32.25" customHeight="1">
      <c r="A27" s="12">
        <v>23</v>
      </c>
      <c r="B27" s="28" t="s">
        <v>138</v>
      </c>
      <c r="C27" s="30" t="s">
        <v>139</v>
      </c>
      <c r="D27" s="27" t="s">
        <v>140</v>
      </c>
      <c r="E27" s="28" t="s">
        <v>141</v>
      </c>
      <c r="F27" s="28" t="s">
        <v>19</v>
      </c>
      <c r="G27" s="27" t="s">
        <v>142</v>
      </c>
      <c r="H27" s="18"/>
      <c r="I27" s="21" t="s">
        <v>21</v>
      </c>
      <c r="J27" s="16" t="s">
        <v>22</v>
      </c>
      <c r="K27" s="12" t="s">
        <v>23</v>
      </c>
      <c r="L27" s="12" t="s">
        <v>260</v>
      </c>
      <c r="M27" s="12">
        <f>VLOOKUP(B27,[1]Sheet2!$A$1:$G$65536,7,0)</f>
        <v>14650</v>
      </c>
      <c r="N27" s="1" t="str">
        <f t="shared" si="0"/>
        <v>199804</v>
      </c>
      <c r="O27" s="1" t="s">
        <v>219</v>
      </c>
      <c r="P27" s="1" t="str">
        <f t="shared" si="4"/>
        <v>006</v>
      </c>
      <c r="Q27" s="1" t="str">
        <f t="shared" si="1"/>
        <v>199804*********006</v>
      </c>
      <c r="R27" s="1" t="str">
        <f>MID([2]Sheet2!$C$3,7,4)</f>
        <v>1995</v>
      </c>
      <c r="S27" s="1" t="s">
        <v>217</v>
      </c>
      <c r="T27" s="1" t="str">
        <f t="shared" si="3"/>
        <v>*1</v>
      </c>
      <c r="U27" s="1" t="str">
        <f t="shared" si="2"/>
        <v>1995-*1</v>
      </c>
      <c r="V27" s="33" t="s">
        <v>261</v>
      </c>
    </row>
    <row r="28" spans="1:22" ht="32.25" customHeight="1">
      <c r="A28" s="12">
        <v>24</v>
      </c>
      <c r="B28" s="28" t="s">
        <v>143</v>
      </c>
      <c r="C28" s="30" t="s">
        <v>144</v>
      </c>
      <c r="D28" s="27" t="s">
        <v>145</v>
      </c>
      <c r="E28" s="28" t="s">
        <v>141</v>
      </c>
      <c r="F28" s="28" t="s">
        <v>19</v>
      </c>
      <c r="G28" s="27" t="s">
        <v>146</v>
      </c>
      <c r="H28" s="18"/>
      <c r="I28" s="21" t="s">
        <v>21</v>
      </c>
      <c r="J28" s="16" t="s">
        <v>22</v>
      </c>
      <c r="K28" s="12" t="s">
        <v>23</v>
      </c>
      <c r="L28" s="12" t="s">
        <v>262</v>
      </c>
      <c r="M28" s="12">
        <f>VLOOKUP(B28,[1]Sheet2!$A$1:$G$65536,7,0)</f>
        <v>14650</v>
      </c>
      <c r="N28" s="1" t="str">
        <f t="shared" si="0"/>
        <v>200006</v>
      </c>
      <c r="O28" s="1" t="s">
        <v>219</v>
      </c>
      <c r="P28" s="1" t="str">
        <f t="shared" si="4"/>
        <v>106</v>
      </c>
      <c r="Q28" s="1" t="str">
        <f t="shared" si="1"/>
        <v>200006*********106</v>
      </c>
      <c r="R28" s="1" t="str">
        <f>MID([2]Sheet2!$C$3,7,4)</f>
        <v>1995</v>
      </c>
      <c r="S28" s="1" t="s">
        <v>217</v>
      </c>
      <c r="T28" s="1" t="str">
        <f t="shared" si="3"/>
        <v>*0</v>
      </c>
      <c r="U28" s="1" t="str">
        <f t="shared" si="2"/>
        <v>1995-*0</v>
      </c>
      <c r="V28" s="33" t="s">
        <v>263</v>
      </c>
    </row>
    <row r="29" spans="1:22" ht="32.25" customHeight="1">
      <c r="A29" s="12">
        <v>25</v>
      </c>
      <c r="B29" s="28" t="s">
        <v>147</v>
      </c>
      <c r="C29" s="30" t="s">
        <v>148</v>
      </c>
      <c r="D29" s="27" t="s">
        <v>145</v>
      </c>
      <c r="E29" s="28" t="s">
        <v>141</v>
      </c>
      <c r="F29" s="28" t="s">
        <v>19</v>
      </c>
      <c r="G29" s="27" t="s">
        <v>146</v>
      </c>
      <c r="H29" s="18"/>
      <c r="I29" s="21" t="s">
        <v>21</v>
      </c>
      <c r="J29" s="16" t="s">
        <v>22</v>
      </c>
      <c r="K29" s="12" t="s">
        <v>23</v>
      </c>
      <c r="L29" s="12" t="s">
        <v>264</v>
      </c>
      <c r="M29" s="12">
        <f>VLOOKUP(B29,[1]Sheet2!$A$1:$G$65536,7,0)</f>
        <v>14650</v>
      </c>
      <c r="N29" s="1" t="str">
        <f t="shared" si="0"/>
        <v>200006</v>
      </c>
      <c r="O29" s="1" t="s">
        <v>219</v>
      </c>
      <c r="P29" s="1" t="str">
        <f t="shared" si="4"/>
        <v>106</v>
      </c>
      <c r="Q29" s="1" t="str">
        <f t="shared" si="1"/>
        <v>200006*********106</v>
      </c>
      <c r="R29" s="1" t="str">
        <f>MID([2]Sheet2!$C$3,7,4)</f>
        <v>1995</v>
      </c>
      <c r="S29" s="1" t="s">
        <v>217</v>
      </c>
      <c r="T29" s="1" t="str">
        <f t="shared" si="3"/>
        <v>*1</v>
      </c>
      <c r="U29" s="1" t="str">
        <f t="shared" si="2"/>
        <v>1995-*1</v>
      </c>
      <c r="V29" s="33" t="s">
        <v>265</v>
      </c>
    </row>
    <row r="30" spans="1:22" ht="32.25" customHeight="1">
      <c r="A30" s="12">
        <v>26</v>
      </c>
      <c r="B30" s="28" t="s">
        <v>149</v>
      </c>
      <c r="C30" s="30" t="s">
        <v>150</v>
      </c>
      <c r="D30" s="27" t="s">
        <v>96</v>
      </c>
      <c r="E30" s="28" t="s">
        <v>151</v>
      </c>
      <c r="F30" s="28" t="s">
        <v>75</v>
      </c>
      <c r="G30" s="27" t="s">
        <v>133</v>
      </c>
      <c r="H30" s="18"/>
      <c r="I30" s="21" t="s">
        <v>21</v>
      </c>
      <c r="J30" s="16" t="s">
        <v>22</v>
      </c>
      <c r="K30" s="12" t="s">
        <v>48</v>
      </c>
      <c r="L30" s="12" t="s">
        <v>152</v>
      </c>
      <c r="M30" s="12">
        <f>VLOOKUP(B30,[1]Sheet2!$A$1:$G$65536,7,0)</f>
        <v>4140</v>
      </c>
      <c r="N30" s="1" t="str">
        <f t="shared" si="0"/>
        <v>199806</v>
      </c>
      <c r="O30" s="1" t="s">
        <v>219</v>
      </c>
      <c r="P30" s="1" t="str">
        <f t="shared" si="4"/>
        <v>106</v>
      </c>
      <c r="Q30" s="1" t="str">
        <f t="shared" si="1"/>
        <v>199806*********106</v>
      </c>
      <c r="R30" s="1" t="str">
        <f>MID([2]Sheet2!$C$3,7,4)</f>
        <v>1995</v>
      </c>
      <c r="S30" s="1" t="s">
        <v>217</v>
      </c>
      <c r="T30" s="1" t="str">
        <f t="shared" si="3"/>
        <v>*0</v>
      </c>
      <c r="U30" s="1" t="str">
        <f t="shared" si="2"/>
        <v>1995-*0</v>
      </c>
      <c r="V30" s="33" t="s">
        <v>266</v>
      </c>
    </row>
    <row r="31" spans="1:22" ht="32.25" customHeight="1">
      <c r="A31" s="12">
        <v>27</v>
      </c>
      <c r="B31" s="28" t="s">
        <v>153</v>
      </c>
      <c r="C31" s="30" t="s">
        <v>154</v>
      </c>
      <c r="D31" s="27" t="s">
        <v>87</v>
      </c>
      <c r="E31" s="28" t="s">
        <v>155</v>
      </c>
      <c r="F31" s="28" t="s">
        <v>19</v>
      </c>
      <c r="G31" s="27" t="s">
        <v>88</v>
      </c>
      <c r="H31" s="18"/>
      <c r="I31" s="21" t="s">
        <v>21</v>
      </c>
      <c r="J31" s="16" t="s">
        <v>22</v>
      </c>
      <c r="K31" s="12" t="s">
        <v>23</v>
      </c>
      <c r="L31" s="12" t="s">
        <v>267</v>
      </c>
      <c r="M31" s="12">
        <f>VLOOKUP(B31,[1]Sheet2!$A$1:$G$65536,7,0)</f>
        <v>14650</v>
      </c>
      <c r="N31" s="1" t="str">
        <f t="shared" si="0"/>
        <v>199808</v>
      </c>
      <c r="O31" s="1" t="s">
        <v>219</v>
      </c>
      <c r="P31" s="1" t="str">
        <f t="shared" si="4"/>
        <v>106</v>
      </c>
      <c r="Q31" s="1" t="str">
        <f t="shared" si="1"/>
        <v>199808*********106</v>
      </c>
      <c r="R31" s="1" t="str">
        <f>MID([2]Sheet2!$C$3,7,4)</f>
        <v>1995</v>
      </c>
      <c r="S31" s="1" t="s">
        <v>217</v>
      </c>
      <c r="T31" s="1" t="str">
        <f t="shared" si="3"/>
        <v>*2</v>
      </c>
      <c r="U31" s="1" t="str">
        <f t="shared" si="2"/>
        <v>1995-*2</v>
      </c>
      <c r="V31" s="33" t="s">
        <v>268</v>
      </c>
    </row>
    <row r="32" spans="1:22" ht="32.25" customHeight="1">
      <c r="A32" s="12">
        <v>28</v>
      </c>
      <c r="B32" s="28" t="s">
        <v>156</v>
      </c>
      <c r="C32" s="30" t="s">
        <v>157</v>
      </c>
      <c r="D32" s="27" t="s">
        <v>158</v>
      </c>
      <c r="E32" s="28" t="s">
        <v>159</v>
      </c>
      <c r="F32" s="28" t="s">
        <v>19</v>
      </c>
      <c r="G32" s="27" t="s">
        <v>160</v>
      </c>
      <c r="H32" s="18"/>
      <c r="I32" s="21" t="s">
        <v>21</v>
      </c>
      <c r="J32" s="16" t="s">
        <v>22</v>
      </c>
      <c r="K32" s="12" t="s">
        <v>23</v>
      </c>
      <c r="L32" s="12" t="s">
        <v>269</v>
      </c>
      <c r="M32" s="12">
        <f>VLOOKUP(B32,[1]Sheet2!$A$1:$G$65536,7,0)</f>
        <v>14650</v>
      </c>
      <c r="N32" s="1" t="str">
        <f t="shared" si="0"/>
        <v>199810</v>
      </c>
      <c r="O32" s="1" t="s">
        <v>219</v>
      </c>
      <c r="P32" s="1" t="str">
        <f t="shared" si="4"/>
        <v>007</v>
      </c>
      <c r="Q32" s="1" t="str">
        <f t="shared" si="1"/>
        <v>199810*********007</v>
      </c>
      <c r="R32" s="1" t="str">
        <f>MID([2]Sheet2!$C$3,7,4)</f>
        <v>1995</v>
      </c>
      <c r="S32" s="1" t="s">
        <v>217</v>
      </c>
      <c r="T32" s="1" t="str">
        <f t="shared" si="3"/>
        <v>*1</v>
      </c>
      <c r="U32" s="1" t="str">
        <f t="shared" si="2"/>
        <v>1995-*1</v>
      </c>
      <c r="V32" s="33" t="s">
        <v>270</v>
      </c>
    </row>
    <row r="33" spans="1:22" ht="32.25" customHeight="1">
      <c r="A33" s="12">
        <v>29</v>
      </c>
      <c r="B33" s="28" t="s">
        <v>161</v>
      </c>
      <c r="C33" s="30" t="s">
        <v>162</v>
      </c>
      <c r="D33" s="27" t="s">
        <v>163</v>
      </c>
      <c r="E33" s="28" t="s">
        <v>164</v>
      </c>
      <c r="F33" s="28" t="s">
        <v>19</v>
      </c>
      <c r="G33" s="27" t="s">
        <v>165</v>
      </c>
      <c r="H33" s="18"/>
      <c r="I33" s="21" t="s">
        <v>21</v>
      </c>
      <c r="J33" s="16" t="s">
        <v>22</v>
      </c>
      <c r="K33" s="12" t="s">
        <v>23</v>
      </c>
      <c r="L33" s="12" t="s">
        <v>271</v>
      </c>
      <c r="M33" s="12">
        <f>VLOOKUP(B33,[1]Sheet2!$A$1:$G$65536,7,0)</f>
        <v>14650</v>
      </c>
      <c r="N33" s="1" t="str">
        <f t="shared" si="0"/>
        <v>199905</v>
      </c>
      <c r="O33" s="1" t="s">
        <v>219</v>
      </c>
      <c r="P33" s="1" t="str">
        <f t="shared" si="4"/>
        <v>106</v>
      </c>
      <c r="Q33" s="1" t="str">
        <f t="shared" si="1"/>
        <v>199905*********106</v>
      </c>
      <c r="R33" s="1" t="str">
        <f>MID([2]Sheet2!$C$3,7,4)</f>
        <v>1995</v>
      </c>
      <c r="S33" s="1" t="s">
        <v>217</v>
      </c>
      <c r="T33" s="1" t="str">
        <f t="shared" si="3"/>
        <v>*2</v>
      </c>
      <c r="U33" s="1" t="str">
        <f t="shared" si="2"/>
        <v>1995-*2</v>
      </c>
      <c r="V33" s="33" t="s">
        <v>272</v>
      </c>
    </row>
    <row r="34" spans="1:22" ht="32.25" customHeight="1">
      <c r="A34" s="12">
        <v>30</v>
      </c>
      <c r="B34" s="28" t="s">
        <v>166</v>
      </c>
      <c r="C34" s="30" t="s">
        <v>167</v>
      </c>
      <c r="D34" s="27" t="s">
        <v>115</v>
      </c>
      <c r="E34" s="28" t="s">
        <v>168</v>
      </c>
      <c r="F34" s="28" t="s">
        <v>19</v>
      </c>
      <c r="G34" s="27" t="s">
        <v>117</v>
      </c>
      <c r="H34" s="18"/>
      <c r="I34" s="21" t="s">
        <v>21</v>
      </c>
      <c r="J34" s="16" t="s">
        <v>22</v>
      </c>
      <c r="K34" s="12" t="s">
        <v>23</v>
      </c>
      <c r="L34" s="12" t="s">
        <v>273</v>
      </c>
      <c r="M34" s="12">
        <f>VLOOKUP(B34,[1]Sheet2!$A$1:$G$65536,7,0)</f>
        <v>14650</v>
      </c>
      <c r="N34" s="1" t="str">
        <f t="shared" si="0"/>
        <v>199906</v>
      </c>
      <c r="O34" s="1" t="s">
        <v>219</v>
      </c>
      <c r="P34" s="1" t="str">
        <f t="shared" si="4"/>
        <v>106</v>
      </c>
      <c r="Q34" s="1" t="str">
        <f t="shared" si="1"/>
        <v>199906*********106</v>
      </c>
      <c r="R34" s="1" t="str">
        <f>MID([2]Sheet2!$C$3,7,4)</f>
        <v>1995</v>
      </c>
      <c r="S34" s="1" t="s">
        <v>217</v>
      </c>
      <c r="T34" s="1" t="str">
        <f t="shared" si="3"/>
        <v>*2</v>
      </c>
      <c r="U34" s="1" t="str">
        <f t="shared" si="2"/>
        <v>1995-*2</v>
      </c>
      <c r="V34" s="33" t="s">
        <v>274</v>
      </c>
    </row>
    <row r="35" spans="1:22" ht="32.25" customHeight="1">
      <c r="A35" s="12">
        <v>31</v>
      </c>
      <c r="B35" s="28" t="s">
        <v>169</v>
      </c>
      <c r="C35" s="30" t="s">
        <v>170</v>
      </c>
      <c r="D35" s="27" t="s">
        <v>45</v>
      </c>
      <c r="E35" s="28" t="s">
        <v>171</v>
      </c>
      <c r="F35" s="28" t="s">
        <v>33</v>
      </c>
      <c r="G35" s="27" t="s">
        <v>47</v>
      </c>
      <c r="H35" s="18"/>
      <c r="I35" s="21" t="s">
        <v>21</v>
      </c>
      <c r="J35" s="16" t="s">
        <v>22</v>
      </c>
      <c r="K35" s="12" t="s">
        <v>23</v>
      </c>
      <c r="L35" s="12" t="s">
        <v>275</v>
      </c>
      <c r="M35" s="12">
        <f>VLOOKUP(B35,[1]Sheet2!$A$1:$G$65536,7,0)</f>
        <v>14650</v>
      </c>
      <c r="N35" s="1" t="str">
        <f t="shared" si="0"/>
        <v>200011</v>
      </c>
      <c r="O35" s="1" t="s">
        <v>219</v>
      </c>
      <c r="P35" s="1" t="str">
        <f t="shared" si="4"/>
        <v>106</v>
      </c>
      <c r="Q35" s="1" t="str">
        <f t="shared" si="1"/>
        <v>200011*********106</v>
      </c>
      <c r="R35" s="1" t="str">
        <f>MID([2]Sheet2!$C$3,7,4)</f>
        <v>1995</v>
      </c>
      <c r="S35" s="1" t="s">
        <v>217</v>
      </c>
      <c r="T35" s="1" t="str">
        <f t="shared" si="3"/>
        <v>*1</v>
      </c>
      <c r="U35" s="1" t="str">
        <f t="shared" si="2"/>
        <v>1995-*1</v>
      </c>
      <c r="V35" s="33" t="s">
        <v>276</v>
      </c>
    </row>
    <row r="36" spans="1:22" ht="32.25" customHeight="1">
      <c r="A36" s="12">
        <v>32</v>
      </c>
      <c r="B36" s="28" t="s">
        <v>172</v>
      </c>
      <c r="C36" s="30" t="s">
        <v>173</v>
      </c>
      <c r="D36" s="27" t="s">
        <v>174</v>
      </c>
      <c r="E36" s="28" t="s">
        <v>175</v>
      </c>
      <c r="F36" s="28" t="s">
        <v>68</v>
      </c>
      <c r="G36" s="27" t="s">
        <v>176</v>
      </c>
      <c r="H36" s="18"/>
      <c r="I36" s="21" t="s">
        <v>21</v>
      </c>
      <c r="J36" s="16" t="s">
        <v>22</v>
      </c>
      <c r="K36" s="12" t="s">
        <v>23</v>
      </c>
      <c r="L36" s="12" t="s">
        <v>277</v>
      </c>
      <c r="M36" s="12">
        <f>VLOOKUP(B36,[1]Sheet2!$A$1:$G$65536,7,0)</f>
        <v>14650</v>
      </c>
      <c r="N36" s="1" t="str">
        <f t="shared" si="0"/>
        <v>199807</v>
      </c>
      <c r="O36" s="1" t="s">
        <v>219</v>
      </c>
      <c r="P36" s="1" t="str">
        <f t="shared" si="4"/>
        <v>106</v>
      </c>
      <c r="Q36" s="1" t="str">
        <f t="shared" si="1"/>
        <v>199807*********106</v>
      </c>
      <c r="R36" s="1" t="str">
        <f>MID([2]Sheet2!$C$3,7,4)</f>
        <v>1995</v>
      </c>
      <c r="S36" s="1" t="s">
        <v>217</v>
      </c>
      <c r="T36" s="1" t="str">
        <f t="shared" si="3"/>
        <v>*1</v>
      </c>
      <c r="U36" s="1" t="str">
        <f t="shared" si="2"/>
        <v>1995-*1</v>
      </c>
      <c r="V36" s="33" t="s">
        <v>278</v>
      </c>
    </row>
    <row r="37" spans="1:22" ht="32.25" customHeight="1">
      <c r="A37" s="12">
        <v>33</v>
      </c>
      <c r="B37" s="28" t="s">
        <v>177</v>
      </c>
      <c r="C37" s="30" t="s">
        <v>178</v>
      </c>
      <c r="D37" s="27" t="s">
        <v>96</v>
      </c>
      <c r="E37" s="28" t="s">
        <v>179</v>
      </c>
      <c r="F37" s="28" t="s">
        <v>19</v>
      </c>
      <c r="G37" s="27" t="s">
        <v>137</v>
      </c>
      <c r="H37" s="18"/>
      <c r="I37" s="21" t="s">
        <v>21</v>
      </c>
      <c r="J37" s="16" t="s">
        <v>22</v>
      </c>
      <c r="K37" s="12" t="s">
        <v>23</v>
      </c>
      <c r="L37" s="12" t="s">
        <v>279</v>
      </c>
      <c r="M37" s="12">
        <f>VLOOKUP(B37,[1]Sheet2!$A$1:$G$65536,7,0)</f>
        <v>14650</v>
      </c>
      <c r="N37" s="1" t="str">
        <f t="shared" si="0"/>
        <v>199806</v>
      </c>
      <c r="O37" s="1" t="s">
        <v>219</v>
      </c>
      <c r="P37" s="1" t="str">
        <f t="shared" si="4"/>
        <v>107</v>
      </c>
      <c r="Q37" s="1" t="str">
        <f t="shared" si="1"/>
        <v>199806*********107</v>
      </c>
      <c r="R37" s="1" t="str">
        <f>MID([2]Sheet2!$C$3,7,4)</f>
        <v>1995</v>
      </c>
      <c r="S37" s="1" t="s">
        <v>217</v>
      </c>
      <c r="T37" s="1" t="str">
        <f t="shared" si="3"/>
        <v>*2</v>
      </c>
      <c r="U37" s="1" t="str">
        <f t="shared" si="2"/>
        <v>1995-*2</v>
      </c>
      <c r="V37" s="33" t="s">
        <v>280</v>
      </c>
    </row>
    <row r="38" spans="1:22" ht="32.25" customHeight="1">
      <c r="A38" s="12">
        <v>34</v>
      </c>
      <c r="B38" s="28" t="s">
        <v>180</v>
      </c>
      <c r="C38" s="30" t="s">
        <v>181</v>
      </c>
      <c r="D38" s="27" t="s">
        <v>45</v>
      </c>
      <c r="E38" s="28" t="s">
        <v>182</v>
      </c>
      <c r="F38" s="28" t="s">
        <v>19</v>
      </c>
      <c r="G38" s="27" t="s">
        <v>47</v>
      </c>
      <c r="H38" s="18"/>
      <c r="I38" s="21" t="s">
        <v>21</v>
      </c>
      <c r="J38" s="16" t="s">
        <v>22</v>
      </c>
      <c r="K38" s="12" t="s">
        <v>232</v>
      </c>
      <c r="L38" s="12" t="s">
        <v>183</v>
      </c>
      <c r="M38" s="12">
        <f>VLOOKUP(B38,[1]Sheet2!$A$1:$G$65536,7,0)</f>
        <v>8450</v>
      </c>
      <c r="N38" s="1" t="str">
        <f t="shared" si="0"/>
        <v>200011</v>
      </c>
      <c r="O38" s="1" t="s">
        <v>219</v>
      </c>
      <c r="P38" s="1" t="str">
        <f t="shared" si="4"/>
        <v>006</v>
      </c>
      <c r="Q38" s="1" t="str">
        <f t="shared" si="1"/>
        <v>200011*********006</v>
      </c>
      <c r="R38" s="1" t="str">
        <f>MID([2]Sheet2!$C$3,7,4)</f>
        <v>1995</v>
      </c>
      <c r="S38" s="1" t="s">
        <v>217</v>
      </c>
      <c r="T38" s="1" t="str">
        <f t="shared" si="3"/>
        <v>*2</v>
      </c>
      <c r="U38" s="1" t="str">
        <f t="shared" si="2"/>
        <v>1995-*2</v>
      </c>
      <c r="V38" s="33" t="s">
        <v>281</v>
      </c>
    </row>
    <row r="39" spans="1:22" ht="32.25" customHeight="1">
      <c r="A39" s="12">
        <v>35</v>
      </c>
      <c r="B39" s="28" t="s">
        <v>184</v>
      </c>
      <c r="C39" s="30" t="s">
        <v>185</v>
      </c>
      <c r="D39" s="27" t="s">
        <v>87</v>
      </c>
      <c r="E39" s="28" t="s">
        <v>186</v>
      </c>
      <c r="F39" s="28" t="s">
        <v>187</v>
      </c>
      <c r="G39" s="27" t="s">
        <v>188</v>
      </c>
      <c r="H39" s="18"/>
      <c r="I39" s="21" t="s">
        <v>21</v>
      </c>
      <c r="J39" s="16" t="s">
        <v>22</v>
      </c>
      <c r="K39" s="12" t="s">
        <v>23</v>
      </c>
      <c r="L39" s="12" t="s">
        <v>282</v>
      </c>
      <c r="M39" s="12">
        <f>VLOOKUP(B39,[1]Sheet2!$A$1:$G$65536,7,0)</f>
        <v>14650</v>
      </c>
      <c r="N39" s="1" t="str">
        <f t="shared" si="0"/>
        <v>199808</v>
      </c>
      <c r="O39" s="1" t="s">
        <v>219</v>
      </c>
      <c r="P39" s="1" t="str">
        <f t="shared" si="4"/>
        <v>106</v>
      </c>
      <c r="Q39" s="1" t="str">
        <f t="shared" si="1"/>
        <v>199808*********106</v>
      </c>
      <c r="R39" s="1" t="str">
        <f>MID([2]Sheet2!$C$3,7,4)</f>
        <v>1995</v>
      </c>
      <c r="S39" s="1" t="s">
        <v>217</v>
      </c>
      <c r="T39" s="1" t="str">
        <f t="shared" si="3"/>
        <v>*2</v>
      </c>
      <c r="U39" s="1" t="str">
        <f t="shared" si="2"/>
        <v>1995-*2</v>
      </c>
      <c r="V39" s="33" t="s">
        <v>283</v>
      </c>
    </row>
    <row r="40" spans="1:22" ht="32.25" customHeight="1">
      <c r="A40" s="12">
        <v>36</v>
      </c>
      <c r="B40" s="28" t="s">
        <v>189</v>
      </c>
      <c r="C40" s="30" t="s">
        <v>190</v>
      </c>
      <c r="D40" s="27" t="s">
        <v>191</v>
      </c>
      <c r="E40" s="28" t="s">
        <v>179</v>
      </c>
      <c r="F40" s="28" t="s">
        <v>19</v>
      </c>
      <c r="G40" s="27" t="s">
        <v>192</v>
      </c>
      <c r="H40" s="18"/>
      <c r="I40" s="21" t="s">
        <v>21</v>
      </c>
      <c r="J40" s="16" t="s">
        <v>22</v>
      </c>
      <c r="K40" s="12" t="s">
        <v>23</v>
      </c>
      <c r="L40" s="12" t="s">
        <v>284</v>
      </c>
      <c r="M40" s="12">
        <f>VLOOKUP(B40,[1]Sheet2!$A$1:$G$65536,7,0)</f>
        <v>14650</v>
      </c>
      <c r="N40" s="1" t="str">
        <f t="shared" si="0"/>
        <v>199910</v>
      </c>
      <c r="O40" s="1" t="s">
        <v>219</v>
      </c>
      <c r="P40" s="1" t="str">
        <f t="shared" si="4"/>
        <v>106</v>
      </c>
      <c r="Q40" s="1" t="str">
        <f t="shared" si="1"/>
        <v>199910*********106</v>
      </c>
      <c r="R40" s="1" t="str">
        <f>MID([2]Sheet2!$C$3,7,4)</f>
        <v>1995</v>
      </c>
      <c r="S40" s="1" t="s">
        <v>217</v>
      </c>
      <c r="T40" s="1" t="str">
        <f t="shared" si="3"/>
        <v>*1</v>
      </c>
      <c r="U40" s="1" t="str">
        <f t="shared" si="2"/>
        <v>1995-*1</v>
      </c>
      <c r="V40" s="33" t="s">
        <v>285</v>
      </c>
    </row>
    <row r="41" spans="1:22" ht="32.25" customHeight="1">
      <c r="A41" s="12">
        <v>37</v>
      </c>
      <c r="B41" s="28" t="s">
        <v>193</v>
      </c>
      <c r="C41" s="30" t="s">
        <v>194</v>
      </c>
      <c r="D41" s="27" t="s">
        <v>195</v>
      </c>
      <c r="E41" s="28" t="s">
        <v>196</v>
      </c>
      <c r="F41" s="28" t="s">
        <v>19</v>
      </c>
      <c r="G41" s="27" t="s">
        <v>197</v>
      </c>
      <c r="H41" s="18"/>
      <c r="I41" s="21" t="s">
        <v>21</v>
      </c>
      <c r="J41" s="16" t="s">
        <v>22</v>
      </c>
      <c r="K41" s="12" t="s">
        <v>23</v>
      </c>
      <c r="L41" s="12" t="s">
        <v>286</v>
      </c>
      <c r="M41" s="12">
        <f>VLOOKUP(B41,[1]Sheet2!$A$1:$G$65536,7,0)</f>
        <v>14650</v>
      </c>
      <c r="N41" s="1" t="str">
        <f t="shared" si="0"/>
        <v>199902</v>
      </c>
      <c r="O41" s="1" t="s">
        <v>219</v>
      </c>
      <c r="P41" s="1" t="str">
        <f t="shared" si="4"/>
        <v>009</v>
      </c>
      <c r="Q41" s="1" t="str">
        <f t="shared" si="1"/>
        <v>199902*********009</v>
      </c>
      <c r="R41" s="1" t="str">
        <f>MID([2]Sheet2!$C$3,7,4)</f>
        <v>1995</v>
      </c>
      <c r="S41" s="1" t="s">
        <v>217</v>
      </c>
      <c r="T41" s="1" t="str">
        <f t="shared" si="3"/>
        <v>*0</v>
      </c>
      <c r="U41" s="1" t="str">
        <f t="shared" si="2"/>
        <v>1995-*0</v>
      </c>
      <c r="V41" s="33" t="s">
        <v>287</v>
      </c>
    </row>
    <row r="42" spans="1:22" ht="32.25" customHeight="1">
      <c r="A42" s="12">
        <v>38</v>
      </c>
      <c r="B42" s="31" t="s">
        <v>198</v>
      </c>
      <c r="C42" s="30" t="s">
        <v>199</v>
      </c>
      <c r="D42" s="27" t="s">
        <v>140</v>
      </c>
      <c r="E42" s="28" t="s">
        <v>200</v>
      </c>
      <c r="F42" s="28" t="s">
        <v>19</v>
      </c>
      <c r="G42" s="27" t="s">
        <v>142</v>
      </c>
      <c r="H42" s="18"/>
      <c r="I42" s="21" t="s">
        <v>21</v>
      </c>
      <c r="J42" s="16" t="s">
        <v>22</v>
      </c>
      <c r="K42" s="12" t="s">
        <v>23</v>
      </c>
      <c r="L42" s="12" t="s">
        <v>288</v>
      </c>
      <c r="M42" s="12">
        <f>VLOOKUP(B42,[1]Sheet2!$A$1:$G$65536,7,0)</f>
        <v>14650</v>
      </c>
      <c r="N42" s="1" t="str">
        <f t="shared" si="0"/>
        <v>199804</v>
      </c>
      <c r="O42" s="1" t="s">
        <v>219</v>
      </c>
      <c r="P42" s="1" t="str">
        <f t="shared" si="4"/>
        <v>106</v>
      </c>
      <c r="Q42" s="1" t="str">
        <f t="shared" si="1"/>
        <v>199804*********106</v>
      </c>
      <c r="R42" s="1" t="str">
        <f>MID([2]Sheet2!$C$3,7,4)</f>
        <v>1995</v>
      </c>
      <c r="S42" s="1" t="s">
        <v>217</v>
      </c>
      <c r="T42" s="1" t="str">
        <f t="shared" si="3"/>
        <v>*3</v>
      </c>
      <c r="U42" s="1" t="str">
        <f t="shared" si="2"/>
        <v>1995-*3</v>
      </c>
      <c r="V42" s="33" t="s">
        <v>289</v>
      </c>
    </row>
    <row r="43" spans="1:22" ht="32.25" customHeight="1">
      <c r="A43" s="12">
        <v>39</v>
      </c>
      <c r="B43" s="28" t="s">
        <v>134</v>
      </c>
      <c r="C43" s="30" t="s">
        <v>201</v>
      </c>
      <c r="D43" s="27" t="s">
        <v>202</v>
      </c>
      <c r="E43" s="28" t="s">
        <v>203</v>
      </c>
      <c r="F43" s="28" t="s">
        <v>19</v>
      </c>
      <c r="G43" s="27" t="s">
        <v>204</v>
      </c>
      <c r="H43" s="18"/>
      <c r="I43" s="21" t="s">
        <v>21</v>
      </c>
      <c r="J43" s="16" t="s">
        <v>22</v>
      </c>
      <c r="K43" s="12" t="s">
        <v>23</v>
      </c>
      <c r="L43" s="12" t="s">
        <v>290</v>
      </c>
      <c r="M43" s="12">
        <f>VLOOKUP(B43,[1]Sheet2!$A$1:$G$65536,7,0)</f>
        <v>14650</v>
      </c>
      <c r="N43" s="1" t="str">
        <f t="shared" si="0"/>
        <v>200004</v>
      </c>
      <c r="O43" s="1" t="s">
        <v>219</v>
      </c>
      <c r="P43" s="1" t="str">
        <f t="shared" si="4"/>
        <v>106</v>
      </c>
      <c r="Q43" s="1" t="str">
        <f t="shared" si="1"/>
        <v>200004*********106</v>
      </c>
      <c r="R43" s="1" t="str">
        <f>MID([2]Sheet2!$C$3,7,4)</f>
        <v>1995</v>
      </c>
      <c r="S43" s="1" t="s">
        <v>217</v>
      </c>
      <c r="T43" s="1" t="str">
        <f t="shared" si="3"/>
        <v>*1</v>
      </c>
      <c r="U43" s="1" t="str">
        <f t="shared" si="2"/>
        <v>1995-*1</v>
      </c>
      <c r="V43" s="33" t="s">
        <v>291</v>
      </c>
    </row>
    <row r="44" spans="1:22" ht="32.25" customHeight="1">
      <c r="A44" s="12">
        <v>40</v>
      </c>
      <c r="B44" s="28" t="s">
        <v>205</v>
      </c>
      <c r="C44" s="30" t="s">
        <v>206</v>
      </c>
      <c r="D44" s="27" t="s">
        <v>195</v>
      </c>
      <c r="E44" s="28" t="s">
        <v>164</v>
      </c>
      <c r="F44" s="28" t="s">
        <v>19</v>
      </c>
      <c r="G44" s="27" t="s">
        <v>197</v>
      </c>
      <c r="H44" s="18"/>
      <c r="I44" s="21" t="s">
        <v>21</v>
      </c>
      <c r="J44" s="16" t="s">
        <v>22</v>
      </c>
      <c r="K44" s="12" t="s">
        <v>23</v>
      </c>
      <c r="L44" s="12" t="s">
        <v>292</v>
      </c>
      <c r="M44" s="12">
        <f>VLOOKUP(B44,[1]Sheet2!$A$1:$G$65536,7,0)</f>
        <v>14650</v>
      </c>
      <c r="N44" s="1" t="str">
        <f t="shared" si="0"/>
        <v>199902</v>
      </c>
      <c r="O44" s="1" t="s">
        <v>219</v>
      </c>
      <c r="P44" s="1" t="str">
        <f t="shared" si="4"/>
        <v>106</v>
      </c>
      <c r="Q44" s="1" t="str">
        <f t="shared" si="1"/>
        <v>199902*********106</v>
      </c>
      <c r="R44" s="1" t="str">
        <f>MID([2]Sheet2!$C$3,7,4)</f>
        <v>1995</v>
      </c>
      <c r="S44" s="1" t="s">
        <v>217</v>
      </c>
      <c r="T44" s="1" t="str">
        <f t="shared" si="3"/>
        <v>*0</v>
      </c>
      <c r="U44" s="1" t="str">
        <f t="shared" si="2"/>
        <v>1995-*0</v>
      </c>
      <c r="V44" s="33" t="s">
        <v>293</v>
      </c>
    </row>
    <row r="45" spans="1:22" ht="32.25" customHeight="1">
      <c r="A45" s="12">
        <v>41</v>
      </c>
      <c r="B45" s="28" t="s">
        <v>207</v>
      </c>
      <c r="C45" s="30" t="s">
        <v>208</v>
      </c>
      <c r="D45" s="27" t="s">
        <v>209</v>
      </c>
      <c r="E45" s="28" t="s">
        <v>164</v>
      </c>
      <c r="F45" s="28" t="s">
        <v>19</v>
      </c>
      <c r="G45" s="27" t="s">
        <v>210</v>
      </c>
      <c r="H45" s="18"/>
      <c r="I45" s="21" t="s">
        <v>21</v>
      </c>
      <c r="J45" s="16" t="s">
        <v>22</v>
      </c>
      <c r="K45" s="12" t="s">
        <v>23</v>
      </c>
      <c r="L45" s="12" t="s">
        <v>292</v>
      </c>
      <c r="M45" s="12">
        <f>VLOOKUP(B45,[1]Sheet2!$A$1:$G$65536,7,0)</f>
        <v>14650</v>
      </c>
      <c r="N45" s="1" t="str">
        <f t="shared" si="0"/>
        <v>199704</v>
      </c>
      <c r="O45" s="1" t="s">
        <v>219</v>
      </c>
      <c r="P45" s="1" t="str">
        <f t="shared" si="4"/>
        <v>106</v>
      </c>
      <c r="Q45" s="1" t="str">
        <f t="shared" si="1"/>
        <v>199704*********106</v>
      </c>
      <c r="R45" s="1" t="str">
        <f>MID([2]Sheet2!$C$3,7,4)</f>
        <v>1995</v>
      </c>
      <c r="S45" s="1" t="s">
        <v>217</v>
      </c>
      <c r="T45" s="1" t="str">
        <f t="shared" si="3"/>
        <v>*1</v>
      </c>
      <c r="U45" s="1" t="str">
        <f t="shared" si="2"/>
        <v>1995-*1</v>
      </c>
      <c r="V45" s="33" t="s">
        <v>294</v>
      </c>
    </row>
    <row r="46" spans="1:22" ht="32.25" customHeight="1">
      <c r="A46" s="12">
        <v>42</v>
      </c>
      <c r="B46" s="25" t="s">
        <v>211</v>
      </c>
      <c r="C46" s="26" t="s">
        <v>212</v>
      </c>
      <c r="D46" s="27" t="s">
        <v>115</v>
      </c>
      <c r="E46" s="32" t="s">
        <v>213</v>
      </c>
      <c r="F46" s="28" t="s">
        <v>295</v>
      </c>
      <c r="G46" s="27" t="s">
        <v>117</v>
      </c>
      <c r="H46" s="19"/>
      <c r="I46" s="21" t="s">
        <v>21</v>
      </c>
      <c r="J46" s="16" t="s">
        <v>22</v>
      </c>
      <c r="K46" s="12" t="s">
        <v>214</v>
      </c>
      <c r="L46" s="12" t="s">
        <v>292</v>
      </c>
      <c r="M46" s="12">
        <f>VLOOKUP(B46,[1]Sheet2!$A$1:$G$65536,7,0)</f>
        <v>2760</v>
      </c>
      <c r="N46" s="1" t="str">
        <f t="shared" si="0"/>
        <v>199906</v>
      </c>
      <c r="O46" s="1" t="s">
        <v>219</v>
      </c>
      <c r="P46" s="1" t="str">
        <f t="shared" si="4"/>
        <v>106</v>
      </c>
      <c r="Q46" s="1" t="str">
        <f t="shared" si="1"/>
        <v>199906*********106</v>
      </c>
      <c r="R46" s="1" t="str">
        <f>MID([2]Sheet2!$C$3,7,4)</f>
        <v>1995</v>
      </c>
      <c r="S46" s="1" t="s">
        <v>217</v>
      </c>
      <c r="T46" s="1" t="str">
        <f t="shared" si="3"/>
        <v>*0</v>
      </c>
      <c r="U46" s="1" t="str">
        <f t="shared" si="2"/>
        <v>1995-*0</v>
      </c>
      <c r="V46" s="33" t="s">
        <v>296</v>
      </c>
    </row>
    <row r="47" spans="1:22" ht="32.25" customHeight="1">
      <c r="A47" s="23" t="s">
        <v>216</v>
      </c>
      <c r="B47" s="23"/>
      <c r="C47" s="20"/>
      <c r="D47" s="27" t="s">
        <v>217</v>
      </c>
      <c r="E47" s="23"/>
      <c r="F47" s="23"/>
      <c r="G47" s="27"/>
      <c r="H47" s="23"/>
      <c r="I47" s="23"/>
      <c r="J47" s="23"/>
      <c r="K47" s="23"/>
      <c r="L47" s="23"/>
      <c r="M47" s="23">
        <f>SUM(M4:M46)</f>
        <v>549160</v>
      </c>
      <c r="N47" s="1" t="str">
        <f t="shared" si="0"/>
        <v/>
      </c>
      <c r="O47" s="1" t="s">
        <v>219</v>
      </c>
      <c r="P47" s="1" t="e">
        <f>RIGHT(#REF!,3)</f>
        <v>#REF!</v>
      </c>
      <c r="Q47" s="1" t="e">
        <f t="shared" si="1"/>
        <v>#REF!</v>
      </c>
      <c r="R47" s="1" t="str">
        <f>MID([2]Sheet2!$C$3,7,4)</f>
        <v>1995</v>
      </c>
      <c r="S47" s="1" t="s">
        <v>217</v>
      </c>
      <c r="T47" s="1" t="str">
        <f t="shared" si="3"/>
        <v/>
      </c>
      <c r="U47" s="1" t="str">
        <f t="shared" si="2"/>
        <v>1995-</v>
      </c>
      <c r="V47" s="33" t="s">
        <v>297</v>
      </c>
    </row>
    <row r="48" spans="1:22" ht="32.25" customHeight="1">
      <c r="V48" s="33" t="s">
        <v>298</v>
      </c>
    </row>
    <row r="49" spans="15:22" ht="32.25" customHeight="1">
      <c r="O49" s="13"/>
      <c r="P49" s="1"/>
      <c r="V49" s="33" t="s">
        <v>299</v>
      </c>
    </row>
    <row r="50" spans="15:22" ht="32.25" customHeight="1">
      <c r="O50" s="13"/>
      <c r="P50" s="1"/>
      <c r="V50" s="33" t="s">
        <v>300</v>
      </c>
    </row>
    <row r="51" spans="15:22" ht="32.25" customHeight="1">
      <c r="O51" s="13"/>
      <c r="P51" s="1"/>
      <c r="V51" s="33" t="s">
        <v>301</v>
      </c>
    </row>
    <row r="52" spans="15:22" ht="32.25" customHeight="1">
      <c r="V52" s="33" t="s">
        <v>302</v>
      </c>
    </row>
    <row r="53" spans="15:22" ht="32.25" customHeight="1"/>
    <row r="54" spans="15:22" ht="32.25" customHeight="1"/>
    <row r="55" spans="15:22" ht="32.25" customHeight="1"/>
    <row r="56" spans="15:22" ht="24" customHeight="1">
      <c r="P56" s="24"/>
    </row>
    <row r="57" spans="15:22" ht="20.100000000000001" customHeight="1">
      <c r="P57" s="24"/>
    </row>
    <row r="58" spans="15:22" ht="20.100000000000001" customHeight="1">
      <c r="P58" s="24"/>
    </row>
    <row r="59" spans="15:22" ht="20.100000000000001" customHeight="1"/>
    <row r="60" spans="15:22" ht="20.100000000000001" customHeight="1"/>
    <row r="61" spans="15:22" ht="20.100000000000001" customHeight="1"/>
    <row r="62" spans="15:22" ht="20.100000000000001" customHeight="1"/>
    <row r="63" spans="15:22" ht="20.100000000000001" customHeight="1"/>
    <row r="64" spans="15:22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</sheetData>
  <sheetCalcPr fullCalcOnLoad="1"/>
  <mergeCells count="3">
    <mergeCell ref="A1:M1"/>
    <mergeCell ref="A2:J2"/>
    <mergeCell ref="A4:A5"/>
  </mergeCells>
  <phoneticPr fontId="17" type="noConversion"/>
  <conditionalFormatting sqref="B5">
    <cfRule type="duplicateValues" dxfId="7" priority="4"/>
  </conditionalFormatting>
  <conditionalFormatting sqref="C5">
    <cfRule type="duplicateValues" dxfId="6" priority="2"/>
    <cfRule type="duplicateValues" dxfId="5" priority="3"/>
  </conditionalFormatting>
  <conditionalFormatting sqref="V1:V4 V6:V65536 B1:B4 B6:B65536">
    <cfRule type="duplicateValues" dxfId="4" priority="5"/>
  </conditionalFormatting>
  <conditionalFormatting sqref="B4 B6:B46">
    <cfRule type="duplicateValues" dxfId="3" priority="8"/>
  </conditionalFormatting>
  <conditionalFormatting sqref="C4 C6:C46">
    <cfRule type="duplicateValues" dxfId="2" priority="6"/>
    <cfRule type="duplicateValues" dxfId="1" priority="7"/>
  </conditionalFormatting>
  <conditionalFormatting sqref="V5 B5">
    <cfRule type="duplicateValues" dxfId="0" priority="1"/>
  </conditionalFormatting>
  <printOptions horizontalCentered="1" verticalCentered="1"/>
  <pageMargins left="0.35433070866141703" right="0.35433070866141703" top="0.59055118110236204" bottom="0.59055118110236204" header="0.511811023622047" footer="0.511811023622047"/>
  <pageSetup paperSize="9" orientation="landscape" verticalDpi="1200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O31"/>
  <sheetViews>
    <sheetView workbookViewId="0">
      <selection activeCell="L4" sqref="L4"/>
    </sheetView>
  </sheetViews>
  <sheetFormatPr defaultRowHeight="13.5"/>
  <cols>
    <col min="1" max="1" width="4.125" style="1" customWidth="1"/>
    <col min="2" max="2" width="8.875" style="1" customWidth="1"/>
    <col min="3" max="3" width="22.125" style="1" customWidth="1"/>
    <col min="4" max="4" width="9.625" style="1" customWidth="1"/>
    <col min="5" max="5" width="25.375" style="1" customWidth="1"/>
    <col min="6" max="6" width="8.125" style="1" customWidth="1"/>
    <col min="7" max="7" width="23" style="1" customWidth="1"/>
    <col min="8" max="8" width="13.5" style="1" customWidth="1"/>
    <col min="9" max="9" width="5.75" style="1" customWidth="1"/>
    <col min="10" max="11" width="7.875" style="1" customWidth="1"/>
    <col min="12" max="12" width="19.5" style="1" customWidth="1"/>
    <col min="13" max="13" width="8.875" style="1" customWidth="1"/>
    <col min="14" max="14" width="9" style="1"/>
    <col min="15" max="15" width="14.625" style="13" customWidth="1"/>
    <col min="16" max="16384" width="9" style="1"/>
  </cols>
  <sheetData>
    <row r="1" spans="1:15" ht="31.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5" ht="25.5" customHeight="1">
      <c r="A2" s="41" t="s">
        <v>303</v>
      </c>
      <c r="B2" s="41"/>
      <c r="C2" s="41"/>
      <c r="D2" s="41"/>
      <c r="E2" s="41"/>
      <c r="F2" s="41"/>
      <c r="G2" s="41"/>
      <c r="H2" s="41"/>
      <c r="I2" s="41"/>
      <c r="J2" s="42"/>
      <c r="K2" s="9"/>
      <c r="L2" s="9"/>
      <c r="M2" s="9"/>
    </row>
    <row r="3" spans="1:15" ht="66.95" customHeight="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4" t="s">
        <v>10</v>
      </c>
      <c r="J3" s="3" t="s">
        <v>11</v>
      </c>
      <c r="K3" s="3" t="s">
        <v>12</v>
      </c>
      <c r="L3" s="3" t="s">
        <v>13</v>
      </c>
      <c r="M3" s="3" t="s">
        <v>14</v>
      </c>
    </row>
    <row r="4" spans="1:15" ht="32.25" customHeight="1">
      <c r="A4" s="36">
        <v>1</v>
      </c>
      <c r="B4" s="14" t="s">
        <v>304</v>
      </c>
      <c r="C4" s="15" t="s">
        <v>305</v>
      </c>
      <c r="D4" s="16" t="s">
        <v>163</v>
      </c>
      <c r="E4" s="17" t="s">
        <v>306</v>
      </c>
      <c r="F4" s="16" t="s">
        <v>307</v>
      </c>
      <c r="G4" s="16" t="s">
        <v>308</v>
      </c>
      <c r="H4" s="18"/>
      <c r="I4" s="21" t="s">
        <v>21</v>
      </c>
      <c r="J4" s="16" t="s">
        <v>22</v>
      </c>
      <c r="K4" s="12" t="s">
        <v>309</v>
      </c>
      <c r="L4" s="12" t="s">
        <v>310</v>
      </c>
      <c r="M4" s="12">
        <f>1380*2</f>
        <v>2760</v>
      </c>
    </row>
    <row r="5" spans="1:15" ht="32.25" customHeight="1">
      <c r="A5" s="37"/>
      <c r="B5" s="14" t="s">
        <v>304</v>
      </c>
      <c r="C5" s="15" t="s">
        <v>305</v>
      </c>
      <c r="D5" s="16" t="s">
        <v>163</v>
      </c>
      <c r="E5" s="17" t="s">
        <v>306</v>
      </c>
      <c r="F5" s="16" t="s">
        <v>307</v>
      </c>
      <c r="G5" s="16" t="s">
        <v>308</v>
      </c>
      <c r="H5" s="18"/>
      <c r="I5" s="21" t="s">
        <v>21</v>
      </c>
      <c r="J5" s="16" t="s">
        <v>22</v>
      </c>
      <c r="K5" s="12" t="s">
        <v>309</v>
      </c>
      <c r="L5" s="12" t="s">
        <v>311</v>
      </c>
      <c r="M5" s="12">
        <f>1550*3</f>
        <v>4650</v>
      </c>
    </row>
    <row r="6" spans="1:15" ht="32.25" customHeight="1">
      <c r="A6" s="36">
        <v>2</v>
      </c>
      <c r="B6" s="14" t="s">
        <v>312</v>
      </c>
      <c r="C6" s="15" t="s">
        <v>313</v>
      </c>
      <c r="D6" s="16" t="s">
        <v>314</v>
      </c>
      <c r="E6" s="16" t="s">
        <v>105</v>
      </c>
      <c r="F6" s="16" t="s">
        <v>307</v>
      </c>
      <c r="G6" s="16" t="s">
        <v>315</v>
      </c>
      <c r="H6" s="18"/>
      <c r="I6" s="21" t="s">
        <v>21</v>
      </c>
      <c r="J6" s="16" t="s">
        <v>22</v>
      </c>
      <c r="K6" s="12" t="s">
        <v>309</v>
      </c>
      <c r="L6" s="12" t="s">
        <v>310</v>
      </c>
      <c r="M6" s="12">
        <f>1380*2</f>
        <v>2760</v>
      </c>
    </row>
    <row r="7" spans="1:15" ht="32.25" customHeight="1">
      <c r="A7" s="37"/>
      <c r="B7" s="14" t="s">
        <v>312</v>
      </c>
      <c r="C7" s="15" t="s">
        <v>313</v>
      </c>
      <c r="D7" s="16" t="s">
        <v>314</v>
      </c>
      <c r="E7" s="16" t="s">
        <v>105</v>
      </c>
      <c r="F7" s="16" t="s">
        <v>307</v>
      </c>
      <c r="G7" s="16" t="s">
        <v>315</v>
      </c>
      <c r="H7" s="18"/>
      <c r="I7" s="21" t="s">
        <v>21</v>
      </c>
      <c r="J7" s="16" t="s">
        <v>22</v>
      </c>
      <c r="K7" s="12" t="s">
        <v>309</v>
      </c>
      <c r="L7" s="12" t="s">
        <v>311</v>
      </c>
      <c r="M7" s="12">
        <f>1550*3</f>
        <v>4650</v>
      </c>
    </row>
    <row r="8" spans="1:15" ht="32.25" customHeight="1">
      <c r="A8" s="36">
        <v>3</v>
      </c>
      <c r="B8" s="14" t="s">
        <v>316</v>
      </c>
      <c r="C8" s="15" t="s">
        <v>317</v>
      </c>
      <c r="D8" s="16" t="s">
        <v>318</v>
      </c>
      <c r="E8" s="16" t="s">
        <v>105</v>
      </c>
      <c r="F8" s="16" t="s">
        <v>307</v>
      </c>
      <c r="G8" s="16" t="s">
        <v>319</v>
      </c>
      <c r="H8" s="19"/>
      <c r="I8" s="21" t="s">
        <v>21</v>
      </c>
      <c r="J8" s="16" t="s">
        <v>22</v>
      </c>
      <c r="K8" s="12" t="s">
        <v>320</v>
      </c>
      <c r="L8" s="12" t="s">
        <v>310</v>
      </c>
      <c r="M8" s="12">
        <f>1380*2</f>
        <v>2760</v>
      </c>
    </row>
    <row r="9" spans="1:15" ht="32.25" customHeight="1">
      <c r="A9" s="37"/>
      <c r="B9" s="14" t="s">
        <v>316</v>
      </c>
      <c r="C9" s="15" t="s">
        <v>317</v>
      </c>
      <c r="D9" s="16" t="s">
        <v>318</v>
      </c>
      <c r="E9" s="16" t="s">
        <v>105</v>
      </c>
      <c r="F9" s="16" t="s">
        <v>307</v>
      </c>
      <c r="G9" s="16" t="s">
        <v>319</v>
      </c>
      <c r="H9" s="19"/>
      <c r="I9" s="21" t="s">
        <v>21</v>
      </c>
      <c r="J9" s="16" t="s">
        <v>22</v>
      </c>
      <c r="K9" s="12" t="s">
        <v>320</v>
      </c>
      <c r="L9" s="22" t="s">
        <v>321</v>
      </c>
      <c r="M9" s="12">
        <f>1550*4</f>
        <v>6200</v>
      </c>
    </row>
    <row r="10" spans="1:15" ht="32.25" customHeight="1">
      <c r="A10" s="43" t="s">
        <v>216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5"/>
      <c r="M10" s="23">
        <f>SUM(M4:M9)</f>
        <v>23780</v>
      </c>
    </row>
    <row r="11" spans="1:15" ht="32.25" customHeight="1"/>
    <row r="12" spans="1:15" ht="32.25" customHeight="1">
      <c r="N12" s="13"/>
      <c r="O12" s="1"/>
    </row>
    <row r="13" spans="1:15" ht="32.25" customHeight="1">
      <c r="N13" s="13"/>
      <c r="O13" s="1"/>
    </row>
    <row r="14" spans="1:15" ht="32.25" customHeight="1">
      <c r="N14" s="13"/>
      <c r="O14" s="1"/>
    </row>
    <row r="15" spans="1:15" ht="32.25" customHeight="1"/>
    <row r="16" spans="1:15" ht="32.25" customHeight="1"/>
    <row r="17" spans="15:15" ht="32.25" customHeight="1"/>
    <row r="18" spans="15:15" ht="32.25" customHeight="1"/>
    <row r="19" spans="15:15" ht="24" customHeight="1">
      <c r="O19" s="24"/>
    </row>
    <row r="20" spans="15:15" ht="20.100000000000001" customHeight="1">
      <c r="O20" s="24"/>
    </row>
    <row r="21" spans="15:15" ht="20.100000000000001" customHeight="1">
      <c r="O21" s="24"/>
    </row>
    <row r="22" spans="15:15" ht="20.100000000000001" customHeight="1"/>
    <row r="23" spans="15:15" ht="20.100000000000001" customHeight="1"/>
    <row r="24" spans="15:15" ht="20.100000000000001" customHeight="1"/>
    <row r="25" spans="15:15" ht="20.100000000000001" customHeight="1"/>
    <row r="26" spans="15:15" ht="20.100000000000001" customHeight="1"/>
    <row r="27" spans="15:15" ht="20.100000000000001" customHeight="1"/>
    <row r="28" spans="15:15" ht="20.100000000000001" customHeight="1"/>
    <row r="29" spans="15:15" ht="20.100000000000001" customHeight="1"/>
    <row r="30" spans="15:15" ht="20.100000000000001" customHeight="1"/>
    <row r="31" spans="15:15" ht="20.100000000000001" customHeight="1"/>
  </sheetData>
  <mergeCells count="6">
    <mergeCell ref="A1:M1"/>
    <mergeCell ref="A2:J2"/>
    <mergeCell ref="A10:L10"/>
    <mergeCell ref="A4:A5"/>
    <mergeCell ref="A6:A7"/>
    <mergeCell ref="A8:A9"/>
  </mergeCells>
  <phoneticPr fontId="17" type="noConversion"/>
  <printOptions horizontalCentered="1" verticalCentered="1"/>
  <pageMargins left="0.35433070866141703" right="0.35433070866141703" top="0.59055118110236204" bottom="0.59055118110236204" header="0.511811023622047" footer="0.511811023622047"/>
  <pageSetup paperSize="9" scale="79" orientation="landscape" verticalDpi="1200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M44"/>
  <sheetViews>
    <sheetView tabSelected="1" workbookViewId="0">
      <selection activeCell="S5" sqref="S5"/>
    </sheetView>
  </sheetViews>
  <sheetFormatPr defaultRowHeight="13.5"/>
  <cols>
    <col min="1" max="1" width="7.75" style="1" customWidth="1"/>
    <col min="2" max="2" width="9" style="1"/>
    <col min="3" max="3" width="19.375" style="1" customWidth="1"/>
    <col min="4" max="4" width="9" style="1"/>
    <col min="5" max="5" width="25.375" style="1" customWidth="1"/>
    <col min="6" max="6" width="9" style="1"/>
    <col min="7" max="7" width="20.375" style="1" customWidth="1"/>
    <col min="8" max="8" width="8.125" style="1" customWidth="1"/>
    <col min="9" max="9" width="8.625" style="1" customWidth="1"/>
    <col min="10" max="10" width="7.75" style="1" customWidth="1"/>
    <col min="11" max="11" width="9" style="1"/>
    <col min="12" max="12" width="21.5" style="1" customWidth="1"/>
    <col min="13" max="16384" width="9" style="1"/>
  </cols>
  <sheetData>
    <row r="1" spans="1:13" ht="31.5">
      <c r="A1" s="40" t="s">
        <v>0</v>
      </c>
      <c r="B1" s="46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3" ht="25.5" customHeight="1">
      <c r="A2" s="41" t="s">
        <v>1</v>
      </c>
      <c r="B2" s="47"/>
      <c r="C2" s="41"/>
      <c r="D2" s="41"/>
      <c r="E2" s="41"/>
      <c r="F2" s="41"/>
      <c r="G2" s="41"/>
      <c r="H2" s="41"/>
      <c r="I2" s="41"/>
      <c r="J2" s="42"/>
      <c r="K2" s="9"/>
      <c r="L2" s="9"/>
      <c r="M2" s="9"/>
    </row>
    <row r="3" spans="1:13" ht="42" customHeight="1">
      <c r="A3" s="3" t="s">
        <v>2</v>
      </c>
      <c r="B3" s="4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4" t="s">
        <v>10</v>
      </c>
      <c r="J3" s="3" t="s">
        <v>11</v>
      </c>
      <c r="K3" s="3" t="s">
        <v>12</v>
      </c>
      <c r="L3" s="3" t="s">
        <v>13</v>
      </c>
      <c r="M3" s="3" t="s">
        <v>14</v>
      </c>
    </row>
    <row r="4" spans="1:13" s="2" customFormat="1" ht="23.1" customHeight="1">
      <c r="A4" s="36">
        <v>1</v>
      </c>
      <c r="B4" s="5" t="s">
        <v>50</v>
      </c>
      <c r="C4" s="6" t="s">
        <v>51</v>
      </c>
      <c r="D4" s="7" t="s">
        <v>52</v>
      </c>
      <c r="E4" s="5" t="s">
        <v>39</v>
      </c>
      <c r="F4" s="5" t="s">
        <v>19</v>
      </c>
      <c r="G4" s="7" t="s">
        <v>53</v>
      </c>
      <c r="H4" s="8"/>
      <c r="I4" s="10" t="s">
        <v>21</v>
      </c>
      <c r="J4" s="11" t="s">
        <v>22</v>
      </c>
      <c r="K4" s="12" t="s">
        <v>48</v>
      </c>
      <c r="L4" s="12" t="s">
        <v>42</v>
      </c>
      <c r="M4" s="12">
        <v>4140</v>
      </c>
    </row>
    <row r="5" spans="1:13" s="2" customFormat="1" ht="23.1" customHeight="1">
      <c r="A5" s="48"/>
      <c r="B5" s="5" t="s">
        <v>50</v>
      </c>
      <c r="C5" s="6" t="s">
        <v>51</v>
      </c>
      <c r="D5" s="7" t="s">
        <v>52</v>
      </c>
      <c r="E5" s="5" t="s">
        <v>39</v>
      </c>
      <c r="F5" s="5" t="s">
        <v>19</v>
      </c>
      <c r="G5" s="7" t="s">
        <v>53</v>
      </c>
      <c r="H5" s="8"/>
      <c r="I5" s="10" t="s">
        <v>21</v>
      </c>
      <c r="J5" s="11" t="s">
        <v>22</v>
      </c>
      <c r="K5" s="12" t="s">
        <v>41</v>
      </c>
      <c r="L5" s="12" t="s">
        <v>322</v>
      </c>
      <c r="M5" s="12">
        <f>1550*5</f>
        <v>7750</v>
      </c>
    </row>
    <row r="6" spans="1:13" s="2" customFormat="1" ht="23.1" customHeight="1">
      <c r="A6" s="36">
        <v>2</v>
      </c>
      <c r="B6" s="5" t="s">
        <v>55</v>
      </c>
      <c r="C6" s="6" t="s">
        <v>56</v>
      </c>
      <c r="D6" s="7" t="s">
        <v>57</v>
      </c>
      <c r="E6" s="5" t="s">
        <v>58</v>
      </c>
      <c r="F6" s="5" t="s">
        <v>33</v>
      </c>
      <c r="G6" s="7" t="s">
        <v>59</v>
      </c>
      <c r="H6" s="8"/>
      <c r="I6" s="10" t="s">
        <v>21</v>
      </c>
      <c r="J6" s="11" t="s">
        <v>22</v>
      </c>
      <c r="K6" s="12" t="s">
        <v>41</v>
      </c>
      <c r="L6" s="12" t="s">
        <v>42</v>
      </c>
      <c r="M6" s="12">
        <v>9660</v>
      </c>
    </row>
    <row r="7" spans="1:13" s="2" customFormat="1" ht="23.1" customHeight="1">
      <c r="A7" s="37"/>
      <c r="B7" s="5" t="s">
        <v>55</v>
      </c>
      <c r="C7" s="6" t="s">
        <v>56</v>
      </c>
      <c r="D7" s="7" t="s">
        <v>57</v>
      </c>
      <c r="E7" s="5" t="s">
        <v>58</v>
      </c>
      <c r="F7" s="5" t="s">
        <v>33</v>
      </c>
      <c r="G7" s="7" t="s">
        <v>59</v>
      </c>
      <c r="H7" s="8"/>
      <c r="I7" s="10" t="s">
        <v>21</v>
      </c>
      <c r="J7" s="11" t="s">
        <v>22</v>
      </c>
      <c r="K7" s="12" t="s">
        <v>41</v>
      </c>
      <c r="L7" s="12" t="s">
        <v>322</v>
      </c>
      <c r="M7" s="12">
        <v>7750</v>
      </c>
    </row>
    <row r="8" spans="1:13" s="2" customFormat="1" ht="23.1" customHeight="1">
      <c r="A8" s="36">
        <v>3</v>
      </c>
      <c r="B8" s="5" t="s">
        <v>78</v>
      </c>
      <c r="C8" s="6" t="s">
        <v>79</v>
      </c>
      <c r="D8" s="7" t="s">
        <v>80</v>
      </c>
      <c r="E8" s="5" t="s">
        <v>81</v>
      </c>
      <c r="F8" s="5" t="s">
        <v>19</v>
      </c>
      <c r="G8" s="7" t="s">
        <v>82</v>
      </c>
      <c r="H8" s="8"/>
      <c r="I8" s="10" t="s">
        <v>21</v>
      </c>
      <c r="J8" s="11" t="s">
        <v>22</v>
      </c>
      <c r="K8" s="12" t="s">
        <v>41</v>
      </c>
      <c r="L8" s="12" t="s">
        <v>42</v>
      </c>
      <c r="M8" s="12">
        <v>9660</v>
      </c>
    </row>
    <row r="9" spans="1:13" s="2" customFormat="1" ht="23.1" customHeight="1">
      <c r="A9" s="37"/>
      <c r="B9" s="5" t="s">
        <v>78</v>
      </c>
      <c r="C9" s="6" t="s">
        <v>79</v>
      </c>
      <c r="D9" s="7" t="s">
        <v>80</v>
      </c>
      <c r="E9" s="5" t="s">
        <v>81</v>
      </c>
      <c r="F9" s="5" t="s">
        <v>19</v>
      </c>
      <c r="G9" s="7" t="s">
        <v>82</v>
      </c>
      <c r="H9" s="8"/>
      <c r="I9" s="10" t="s">
        <v>21</v>
      </c>
      <c r="J9" s="11" t="s">
        <v>22</v>
      </c>
      <c r="K9" s="12" t="s">
        <v>41</v>
      </c>
      <c r="L9" s="12" t="s">
        <v>322</v>
      </c>
      <c r="M9" s="12">
        <v>7750</v>
      </c>
    </row>
    <row r="10" spans="1:13" s="2" customFormat="1" ht="23.1" customHeight="1">
      <c r="A10" s="36">
        <v>4</v>
      </c>
      <c r="B10" s="5" t="s">
        <v>83</v>
      </c>
      <c r="C10" s="6" t="s">
        <v>84</v>
      </c>
      <c r="D10" s="7" t="s">
        <v>52</v>
      </c>
      <c r="E10" s="5" t="s">
        <v>81</v>
      </c>
      <c r="F10" s="5" t="s">
        <v>75</v>
      </c>
      <c r="G10" s="7" t="s">
        <v>53</v>
      </c>
      <c r="H10" s="8"/>
      <c r="I10" s="10" t="s">
        <v>21</v>
      </c>
      <c r="J10" s="11" t="s">
        <v>22</v>
      </c>
      <c r="K10" s="12" t="s">
        <v>41</v>
      </c>
      <c r="L10" s="12" t="s">
        <v>42</v>
      </c>
      <c r="M10" s="12">
        <v>9660</v>
      </c>
    </row>
    <row r="11" spans="1:13" s="2" customFormat="1" ht="23.1" customHeight="1">
      <c r="A11" s="37"/>
      <c r="B11" s="5" t="s">
        <v>83</v>
      </c>
      <c r="C11" s="6" t="s">
        <v>84</v>
      </c>
      <c r="D11" s="7" t="s">
        <v>52</v>
      </c>
      <c r="E11" s="5" t="s">
        <v>81</v>
      </c>
      <c r="F11" s="5" t="s">
        <v>75</v>
      </c>
      <c r="G11" s="7" t="s">
        <v>53</v>
      </c>
      <c r="H11" s="8"/>
      <c r="I11" s="10" t="s">
        <v>21</v>
      </c>
      <c r="J11" s="11" t="s">
        <v>22</v>
      </c>
      <c r="K11" s="12" t="s">
        <v>41</v>
      </c>
      <c r="L11" s="12" t="s">
        <v>322</v>
      </c>
      <c r="M11" s="12">
        <v>7750</v>
      </c>
    </row>
    <row r="12" spans="1:13" s="2" customFormat="1" ht="23.1" customHeight="1">
      <c r="A12" s="36">
        <v>5</v>
      </c>
      <c r="B12" s="5" t="s">
        <v>85</v>
      </c>
      <c r="C12" s="6" t="s">
        <v>86</v>
      </c>
      <c r="D12" s="7" t="s">
        <v>87</v>
      </c>
      <c r="E12" s="5" t="s">
        <v>63</v>
      </c>
      <c r="F12" s="5" t="s">
        <v>33</v>
      </c>
      <c r="G12" s="7" t="s">
        <v>88</v>
      </c>
      <c r="H12" s="8"/>
      <c r="I12" s="10" t="s">
        <v>21</v>
      </c>
      <c r="J12" s="11" t="s">
        <v>22</v>
      </c>
      <c r="K12" s="12" t="s">
        <v>41</v>
      </c>
      <c r="L12" s="12" t="s">
        <v>42</v>
      </c>
      <c r="M12" s="12">
        <v>9660</v>
      </c>
    </row>
    <row r="13" spans="1:13" s="2" customFormat="1" ht="23.1" customHeight="1">
      <c r="A13" s="37"/>
      <c r="B13" s="5" t="s">
        <v>85</v>
      </c>
      <c r="C13" s="6" t="s">
        <v>86</v>
      </c>
      <c r="D13" s="7" t="s">
        <v>87</v>
      </c>
      <c r="E13" s="5" t="s">
        <v>63</v>
      </c>
      <c r="F13" s="5" t="s">
        <v>33</v>
      </c>
      <c r="G13" s="7" t="s">
        <v>88</v>
      </c>
      <c r="H13" s="8"/>
      <c r="I13" s="10" t="s">
        <v>21</v>
      </c>
      <c r="J13" s="11" t="s">
        <v>22</v>
      </c>
      <c r="K13" s="12" t="s">
        <v>41</v>
      </c>
      <c r="L13" s="12" t="s">
        <v>322</v>
      </c>
      <c r="M13" s="12">
        <v>7750</v>
      </c>
    </row>
    <row r="14" spans="1:13" s="2" customFormat="1" ht="23.1" customHeight="1">
      <c r="A14" s="36">
        <v>6</v>
      </c>
      <c r="B14" s="5" t="s">
        <v>94</v>
      </c>
      <c r="C14" s="6" t="s">
        <v>95</v>
      </c>
      <c r="D14" s="7" t="s">
        <v>96</v>
      </c>
      <c r="E14" s="5" t="s">
        <v>81</v>
      </c>
      <c r="F14" s="5" t="s">
        <v>33</v>
      </c>
      <c r="G14" s="7" t="s">
        <v>97</v>
      </c>
      <c r="H14" s="8"/>
      <c r="I14" s="10" t="s">
        <v>21</v>
      </c>
      <c r="J14" s="11" t="s">
        <v>22</v>
      </c>
      <c r="K14" s="12" t="s">
        <v>41</v>
      </c>
      <c r="L14" s="12" t="s">
        <v>42</v>
      </c>
      <c r="M14" s="12">
        <v>9660</v>
      </c>
    </row>
    <row r="15" spans="1:13" s="2" customFormat="1" ht="23.1" customHeight="1">
      <c r="A15" s="37"/>
      <c r="B15" s="5" t="s">
        <v>94</v>
      </c>
      <c r="C15" s="6" t="s">
        <v>95</v>
      </c>
      <c r="D15" s="7" t="s">
        <v>96</v>
      </c>
      <c r="E15" s="5" t="s">
        <v>81</v>
      </c>
      <c r="F15" s="5" t="s">
        <v>33</v>
      </c>
      <c r="G15" s="7" t="s">
        <v>97</v>
      </c>
      <c r="H15" s="8"/>
      <c r="I15" s="10" t="s">
        <v>21</v>
      </c>
      <c r="J15" s="11" t="s">
        <v>22</v>
      </c>
      <c r="K15" s="12" t="s">
        <v>41</v>
      </c>
      <c r="L15" s="12" t="s">
        <v>322</v>
      </c>
      <c r="M15" s="12">
        <f>1550*5</f>
        <v>7750</v>
      </c>
    </row>
    <row r="16" spans="1:13" s="2" customFormat="1" ht="23.1" customHeight="1">
      <c r="A16" s="36">
        <v>7</v>
      </c>
      <c r="B16" s="5" t="s">
        <v>103</v>
      </c>
      <c r="C16" s="6" t="s">
        <v>104</v>
      </c>
      <c r="D16" s="7" t="s">
        <v>80</v>
      </c>
      <c r="E16" s="5" t="s">
        <v>105</v>
      </c>
      <c r="F16" s="5" t="s">
        <v>19</v>
      </c>
      <c r="G16" s="7" t="s">
        <v>106</v>
      </c>
      <c r="H16" s="8"/>
      <c r="I16" s="10" t="s">
        <v>21</v>
      </c>
      <c r="J16" s="11" t="s">
        <v>22</v>
      </c>
      <c r="K16" s="12" t="s">
        <v>41</v>
      </c>
      <c r="L16" s="12" t="s">
        <v>42</v>
      </c>
      <c r="M16" s="12">
        <v>9660</v>
      </c>
    </row>
    <row r="17" spans="1:13" s="2" customFormat="1" ht="23.1" customHeight="1">
      <c r="A17" s="37"/>
      <c r="B17" s="5" t="s">
        <v>103</v>
      </c>
      <c r="C17" s="6" t="s">
        <v>104</v>
      </c>
      <c r="D17" s="7" t="s">
        <v>80</v>
      </c>
      <c r="E17" s="5" t="s">
        <v>105</v>
      </c>
      <c r="F17" s="5" t="s">
        <v>19</v>
      </c>
      <c r="G17" s="7" t="s">
        <v>106</v>
      </c>
      <c r="H17" s="8"/>
      <c r="I17" s="10" t="s">
        <v>21</v>
      </c>
      <c r="J17" s="11" t="s">
        <v>22</v>
      </c>
      <c r="K17" s="12" t="s">
        <v>41</v>
      </c>
      <c r="L17" s="12" t="s">
        <v>322</v>
      </c>
      <c r="M17" s="12">
        <f>1550*5</f>
        <v>7750</v>
      </c>
    </row>
    <row r="18" spans="1:13" s="2" customFormat="1" ht="23.1" customHeight="1">
      <c r="A18" s="36">
        <v>8</v>
      </c>
      <c r="B18" s="5" t="s">
        <v>130</v>
      </c>
      <c r="C18" s="6" t="s">
        <v>131</v>
      </c>
      <c r="D18" s="7" t="s">
        <v>96</v>
      </c>
      <c r="E18" s="5" t="s">
        <v>132</v>
      </c>
      <c r="F18" s="5" t="s">
        <v>68</v>
      </c>
      <c r="G18" s="7" t="s">
        <v>133</v>
      </c>
      <c r="H18" s="8"/>
      <c r="I18" s="10" t="s">
        <v>21</v>
      </c>
      <c r="J18" s="11" t="s">
        <v>22</v>
      </c>
      <c r="K18" s="12" t="s">
        <v>41</v>
      </c>
      <c r="L18" s="12" t="s">
        <v>42</v>
      </c>
      <c r="M18" s="12">
        <v>9660</v>
      </c>
    </row>
    <row r="19" spans="1:13" s="2" customFormat="1" ht="23.1" customHeight="1">
      <c r="A19" s="37"/>
      <c r="B19" s="5" t="s">
        <v>130</v>
      </c>
      <c r="C19" s="6" t="s">
        <v>131</v>
      </c>
      <c r="D19" s="7" t="s">
        <v>96</v>
      </c>
      <c r="E19" s="5" t="s">
        <v>132</v>
      </c>
      <c r="F19" s="5" t="s">
        <v>68</v>
      </c>
      <c r="G19" s="7" t="s">
        <v>133</v>
      </c>
      <c r="H19" s="8"/>
      <c r="I19" s="10" t="s">
        <v>21</v>
      </c>
      <c r="J19" s="11" t="s">
        <v>22</v>
      </c>
      <c r="K19" s="12" t="s">
        <v>41</v>
      </c>
      <c r="L19" s="12" t="s">
        <v>322</v>
      </c>
      <c r="M19" s="12">
        <f>1550*5</f>
        <v>7750</v>
      </c>
    </row>
    <row r="20" spans="1:13" s="2" customFormat="1" ht="23.1" customHeight="1">
      <c r="A20" s="36">
        <v>9</v>
      </c>
      <c r="B20" s="5" t="s">
        <v>134</v>
      </c>
      <c r="C20" s="6" t="s">
        <v>135</v>
      </c>
      <c r="D20" s="7" t="s">
        <v>96</v>
      </c>
      <c r="E20" s="5" t="s">
        <v>136</v>
      </c>
      <c r="F20" s="5" t="s">
        <v>19</v>
      </c>
      <c r="G20" s="7" t="s">
        <v>137</v>
      </c>
      <c r="H20" s="8"/>
      <c r="I20" s="10" t="s">
        <v>21</v>
      </c>
      <c r="J20" s="11" t="s">
        <v>22</v>
      </c>
      <c r="K20" s="12" t="s">
        <v>41</v>
      </c>
      <c r="L20" s="12" t="s">
        <v>42</v>
      </c>
      <c r="M20" s="12">
        <v>9660</v>
      </c>
    </row>
    <row r="21" spans="1:13" s="2" customFormat="1" ht="23.1" customHeight="1">
      <c r="A21" s="37"/>
      <c r="B21" s="5" t="s">
        <v>134</v>
      </c>
      <c r="C21" s="6" t="s">
        <v>135</v>
      </c>
      <c r="D21" s="7" t="s">
        <v>96</v>
      </c>
      <c r="E21" s="5" t="s">
        <v>136</v>
      </c>
      <c r="F21" s="5" t="s">
        <v>19</v>
      </c>
      <c r="G21" s="7" t="s">
        <v>137</v>
      </c>
      <c r="H21" s="8"/>
      <c r="I21" s="10" t="s">
        <v>21</v>
      </c>
      <c r="J21" s="11" t="s">
        <v>22</v>
      </c>
      <c r="K21" s="12" t="s">
        <v>41</v>
      </c>
      <c r="L21" s="12" t="s">
        <v>322</v>
      </c>
      <c r="M21" s="12">
        <f>1550*5</f>
        <v>7750</v>
      </c>
    </row>
    <row r="22" spans="1:13" s="2" customFormat="1" ht="23.1" customHeight="1">
      <c r="A22" s="36">
        <v>10</v>
      </c>
      <c r="B22" s="5" t="s">
        <v>166</v>
      </c>
      <c r="C22" s="6" t="s">
        <v>167</v>
      </c>
      <c r="D22" s="7" t="s">
        <v>115</v>
      </c>
      <c r="E22" s="5" t="s">
        <v>168</v>
      </c>
      <c r="F22" s="5" t="s">
        <v>19</v>
      </c>
      <c r="G22" s="7" t="s">
        <v>117</v>
      </c>
      <c r="H22" s="8"/>
      <c r="I22" s="10" t="s">
        <v>21</v>
      </c>
      <c r="J22" s="11" t="s">
        <v>22</v>
      </c>
      <c r="K22" s="12" t="s">
        <v>41</v>
      </c>
      <c r="L22" s="12" t="s">
        <v>42</v>
      </c>
      <c r="M22" s="12">
        <v>9660</v>
      </c>
    </row>
    <row r="23" spans="1:13" s="2" customFormat="1" ht="23.1" customHeight="1">
      <c r="A23" s="37"/>
      <c r="B23" s="5" t="s">
        <v>166</v>
      </c>
      <c r="C23" s="6" t="s">
        <v>167</v>
      </c>
      <c r="D23" s="7" t="s">
        <v>115</v>
      </c>
      <c r="E23" s="5" t="s">
        <v>168</v>
      </c>
      <c r="F23" s="5" t="s">
        <v>19</v>
      </c>
      <c r="G23" s="7" t="s">
        <v>117</v>
      </c>
      <c r="H23" s="8"/>
      <c r="I23" s="10" t="s">
        <v>21</v>
      </c>
      <c r="J23" s="11" t="s">
        <v>22</v>
      </c>
      <c r="K23" s="12" t="s">
        <v>41</v>
      </c>
      <c r="L23" s="12" t="s">
        <v>322</v>
      </c>
      <c r="M23" s="12">
        <f>1550*5</f>
        <v>7750</v>
      </c>
    </row>
    <row r="24" spans="1:13" ht="32.25" customHeight="1"/>
    <row r="25" spans="1:13" ht="32.25" customHeight="1"/>
    <row r="26" spans="1:13" ht="32.25" customHeight="1"/>
    <row r="27" spans="1:13" ht="32.25" customHeight="1"/>
    <row r="28" spans="1:13" ht="32.25" customHeight="1"/>
    <row r="29" spans="1:13" ht="32.25" customHeight="1"/>
    <row r="30" spans="1:13" ht="32.25" customHeight="1"/>
    <row r="31" spans="1:13" ht="32.25" customHeight="1"/>
    <row r="32" spans="1:13" ht="24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</sheetData>
  <mergeCells count="12">
    <mergeCell ref="A8:A9"/>
    <mergeCell ref="A1:M1"/>
    <mergeCell ref="A2:J2"/>
    <mergeCell ref="A4:A5"/>
    <mergeCell ref="A6:A7"/>
    <mergeCell ref="A22:A23"/>
    <mergeCell ref="A10:A11"/>
    <mergeCell ref="A12:A13"/>
    <mergeCell ref="A14:A15"/>
    <mergeCell ref="A16:A17"/>
    <mergeCell ref="A18:A19"/>
    <mergeCell ref="A20:A21"/>
  </mergeCells>
  <phoneticPr fontId="17" type="noConversion"/>
  <pageMargins left="0.43263888888888902" right="0.31458333333333299" top="0.47222222222222199" bottom="0.39305555555555599" header="0.5" footer="0.5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3</vt:i4>
      </vt:variant>
    </vt:vector>
  </HeadingPairs>
  <TitlesOfParts>
    <vt:vector size="7" baseType="lpstr">
      <vt:lpstr>Sheet1</vt:lpstr>
      <vt:lpstr>Sheet1 (3)</vt:lpstr>
      <vt:lpstr>Sheet1 (2)</vt:lpstr>
      <vt:lpstr>Sheet2</vt:lpstr>
      <vt:lpstr>Sheet1!Print_Titles</vt:lpstr>
      <vt:lpstr>'Sheet1 (2)'!Print_Titles</vt:lpstr>
      <vt:lpstr>'Sheet1 (3)'!Print_Titles</vt:lpstr>
    </vt:vector>
  </TitlesOfParts>
  <Company>Microsoft 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cp:lastPrinted>2020-12-31T00:18:00Z</cp:lastPrinted>
  <dcterms:created xsi:type="dcterms:W3CDTF">2014-04-22T01:54:00Z</dcterms:created>
  <dcterms:modified xsi:type="dcterms:W3CDTF">2023-05-17T02:39:05Z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1E977CED12A145EB8BF75ACD85252589</vt:lpwstr>
  </property>
</Properties>
</file>